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abela.perassoli\Desktop\"/>
    </mc:Choice>
  </mc:AlternateContent>
  <xr:revisionPtr revIDLastSave="0" documentId="13_ncr:1_{7BFDD68E-1CB0-4B05-9844-2C74838FE233}" xr6:coauthVersionLast="47" xr6:coauthVersionMax="47" xr10:uidLastSave="{00000000-0000-0000-0000-000000000000}"/>
  <bookViews>
    <workbookView xWindow="-120" yWindow="-120" windowWidth="29040" windowHeight="15720" xr2:uid="{8B3CD852-3B03-490F-9C0A-B192098D057B}"/>
  </bookViews>
  <sheets>
    <sheet name="PCA 2026" sheetId="1" r:id="rId1"/>
  </sheets>
  <externalReferences>
    <externalReference r:id="rId2"/>
  </externalReferences>
  <definedNames>
    <definedName name="_xlnm._FilterDatabase" localSheetId="0" hidden="1">'PCA 2026'!$A$6:$S$57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F8" i="1"/>
  <c r="J84" i="1"/>
  <c r="Y77" i="1"/>
  <c r="AB78" i="1"/>
  <c r="AA78" i="1"/>
  <c r="Z78" i="1"/>
  <c r="Y78" i="1"/>
  <c r="X78" i="1"/>
  <c r="W78" i="1"/>
  <c r="V78" i="1"/>
  <c r="AB77" i="1"/>
  <c r="AA77" i="1"/>
  <c r="Z77" i="1"/>
  <c r="W77" i="1"/>
  <c r="V77" i="1"/>
  <c r="J54" i="1"/>
  <c r="J41" i="1"/>
  <c r="F41" i="1" s="1"/>
  <c r="J47" i="1" l="1"/>
  <c r="F47" i="1"/>
  <c r="J46" i="1"/>
  <c r="F46" i="1" s="1"/>
  <c r="J34" i="1"/>
  <c r="J56" i="1"/>
  <c r="J83" i="1"/>
  <c r="J11" i="1"/>
  <c r="F12" i="1"/>
  <c r="F11" i="1"/>
  <c r="J10" i="1"/>
  <c r="F10" i="1"/>
  <c r="J9" i="1"/>
  <c r="F9" i="1"/>
  <c r="J48" i="1"/>
  <c r="J45" i="1"/>
  <c r="F45" i="1" l="1"/>
  <c r="X5" i="1" s="1"/>
  <c r="J53" i="1"/>
  <c r="F53" i="1" s="1"/>
  <c r="J52" i="1"/>
  <c r="F52" i="1" s="1"/>
  <c r="J51" i="1"/>
  <c r="J50" i="1"/>
  <c r="F50" i="1"/>
  <c r="J82" i="1"/>
  <c r="F82" i="1"/>
  <c r="J44" i="1"/>
  <c r="J43" i="1"/>
  <c r="J42" i="1"/>
  <c r="F42" i="1"/>
  <c r="J40" i="1"/>
  <c r="F40" i="1"/>
  <c r="J38" i="1"/>
  <c r="F38" i="1"/>
  <c r="J33" i="1"/>
  <c r="F33" i="1"/>
  <c r="J32" i="1"/>
  <c r="J31" i="1"/>
  <c r="F31" i="1" s="1"/>
  <c r="J30" i="1"/>
  <c r="F30" i="1"/>
  <c r="F29" i="1"/>
  <c r="J28" i="1"/>
  <c r="F28" i="1"/>
  <c r="J27" i="1"/>
  <c r="J26" i="1"/>
  <c r="J25" i="1"/>
  <c r="F25" i="1"/>
  <c r="J24" i="1"/>
  <c r="F24" i="1"/>
  <c r="F23" i="1"/>
  <c r="J22" i="1"/>
  <c r="F22" i="1" s="1"/>
  <c r="J21" i="1"/>
  <c r="F21" i="1" s="1"/>
  <c r="J20" i="1"/>
  <c r="F20" i="1"/>
  <c r="J19" i="1"/>
  <c r="J81" i="1"/>
  <c r="F81" i="1" s="1"/>
  <c r="J78" i="1"/>
  <c r="F78" i="1" s="1"/>
  <c r="J77" i="1"/>
  <c r="F77" i="1" s="1"/>
  <c r="J8" i="1"/>
  <c r="J76" i="1"/>
  <c r="F76" i="1"/>
  <c r="V65" i="1"/>
  <c r="AB5" i="1"/>
  <c r="AA5" i="1"/>
  <c r="Z5" i="1"/>
  <c r="Y5" i="1"/>
  <c r="W5" i="1"/>
  <c r="V5" i="1"/>
  <c r="AB4" i="1"/>
  <c r="AA4" i="1"/>
  <c r="Z4" i="1"/>
  <c r="Y4" i="1"/>
  <c r="W4" i="1"/>
  <c r="V4" i="1"/>
  <c r="X77" i="1" l="1"/>
  <c r="X4" i="1"/>
</calcChain>
</file>

<file path=xl/sharedStrings.xml><?xml version="1.0" encoding="utf-8"?>
<sst xmlns="http://schemas.openxmlformats.org/spreadsheetml/2006/main" count="727" uniqueCount="136">
  <si>
    <t>Plano de Contratações Anual - Exercício 2026</t>
  </si>
  <si>
    <t>TOTAL CONSOLIDADO POR FONTE DE RECURSO E GRUPO DE DESPESA</t>
  </si>
  <si>
    <t>ÓRGÃO OU ENTIDADE</t>
  </si>
  <si>
    <t>AGÊNCIA DE REGULAÇÃO DE SERVIÇOS PÚBLICOS DO ESTADO DO ESPIRITO SANTO - ARSP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</si>
  <si>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</si>
  <si>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</si>
  <si>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</si>
  <si>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</si>
  <si>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</si>
  <si>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</si>
  <si>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</si>
  <si>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</si>
  <si>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</si>
  <si>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</si>
  <si>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</si>
  <si>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</si>
  <si>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</si>
  <si>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</si>
  <si>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</si>
  <si>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Estimativa comprometimento orçamentário para 2026</t>
  </si>
  <si>
    <t>Tipo de Contratação</t>
  </si>
  <si>
    <t>Grau de Priotidade</t>
  </si>
  <si>
    <t>Complex.</t>
  </si>
  <si>
    <t>Data para inicio da instrução</t>
  </si>
  <si>
    <t>Prazo de entrega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</si>
  <si>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</si>
  <si>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</si>
  <si>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</si>
  <si>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</si>
  <si>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</si>
  <si>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</si>
  <si>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</si>
  <si>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observações</t>
  </si>
  <si>
    <t>GEE</t>
  </si>
  <si>
    <t>EDITORAÇÃO E IMPRESSÃO DE EXEMPLARES DO BALANÇO ENERGÉTICO ESTADUAL – BEES ANUAL.</t>
  </si>
  <si>
    <t>SERVIÇO</t>
  </si>
  <si>
    <t>NOVA</t>
  </si>
  <si>
    <t>BAIXA</t>
  </si>
  <si>
    <t>90 - APLICAÇÕES DIRETAS</t>
  </si>
  <si>
    <t>39 - OUTROS SERVIÇOS DE TERCEIROS - PESSOA JURÍDICA</t>
  </si>
  <si>
    <t xml:space="preserve">IZABELA RAMALHO RIBEIRO </t>
  </si>
  <si>
    <t>-</t>
  </si>
  <si>
    <t xml:space="preserve">Orçamento ARSP Custeio e Investimentos menos diárias </t>
  </si>
  <si>
    <t>REALIZAÇÃO DA SEMANA ESTADUAL DE ENERGIA, EM CUMPRIMENTO AO DECRETO Nº 3442-R, DE 25/11/2013.</t>
  </si>
  <si>
    <t>MÉDIA</t>
  </si>
  <si>
    <t>AQUISIÇÃO DE (1) UMA ASSINATURA DIGITAL DA “PLATAFORMA CANAL ENERGIA”.</t>
  </si>
  <si>
    <t>GGN</t>
  </si>
  <si>
    <t>CONTRATAÇÃO DE APOIO TÉCNICO À ARSP NAS ATIVIDADES DE FISCALIZAÇÃO ESPECÍFICAS DOS SERVIÇOS DE DISTRIBUIÇÃO DE GÁS CANALIZADO NO ESPÍRITO SANTO, INCLUINDO O ACOMPANHAMENTO DE OBRAS.</t>
  </si>
  <si>
    <t>ALTA</t>
  </si>
  <si>
    <t>35 - SERVIÇOS DE CONSULTORIA</t>
  </si>
  <si>
    <t xml:space="preserve">GRS </t>
  </si>
  <si>
    <t>AQUISIÇÃO DE 
EQUIPAMENTO DE
 PROTEÇÃO 
INDIVIDUAL (EPI)</t>
  </si>
  <si>
    <t>UNIDADE</t>
  </si>
  <si>
    <t>30 - MATERIAL DE CONSUMO</t>
  </si>
  <si>
    <t>GAE</t>
  </si>
  <si>
    <t>CONTRATAÇÃO DE APOIO TÉCNICO À ARSP PARA AS ATIVIDADES INSTRUMENTAIS UTILIZADAS NA FISCALIZAÇÃO DOS SERVIÇOS PÚBLICOS DE LIMPEZA URBANA E MANEJO DE RESÍDUOS SÓLIDOS URBANOS.</t>
  </si>
  <si>
    <t>CONTRATAÇÃO DE SOFTWARE DE GESTÃO DAS ATIVIDADES DE FISCALIZAÇÃO, NOTIFICAÇÃO E SANÇÃO DO SETOR DE ÁGUA E ESGOTO.</t>
  </si>
  <si>
    <t>40 - SERVIÇOS DE TECNOLOGIA DA INFORMAÇÃO E COMUNICAÇÃO - PESSOA JURÍDICA</t>
  </si>
  <si>
    <t>GAF</t>
  </si>
  <si>
    <t>CONTRATAÇÃO DE SERVIÇOS POSTAIS PRESTADOS PELA EMPRESA BRASILEIRA DE CORREIOS E TELÉGRAFOS (EBCT).</t>
  </si>
  <si>
    <t>CONTRATAÇÃO DE EMPRESA ESPECIALIZADA NA PRESTAÇÃO DE SERVIÇOS INSPEÇÃO/REVISÃO COMPLETA, NÍVEL 3, COM MANUTENÇÃO E RECARGA DE 03 (TRÊS) EXTINTORES DE INCÊNDIO, AGENTE EXTINTOR 20B:C, CAPACIDADE NOMINAL DE 4KG.</t>
  </si>
  <si>
    <t>CONTRATAÇÃO DE EMPRESA ESPECIALIZADA NA PRESTAÇÃO DE SERVIÇOS DE MANUTENÇÃO PREVENTIVA E CORRETIVA DE AR CONDICIONADO E EXAUSTORES TIPO VENTO KIT, COM FORNECIMENTO DE PEÇAS E ACESSÓRIOS.</t>
  </si>
  <si>
    <t>POSTO DE TRABALHO</t>
  </si>
  <si>
    <t>37 - LOCAÇÃO DE MÃO-DE-OBRA</t>
  </si>
  <si>
    <t>SRH</t>
  </si>
  <si>
    <t>CAPACITAÇÃO DOS SERVIDORES</t>
  </si>
  <si>
    <t>PRORROGAÇÃO</t>
  </si>
  <si>
    <t>PRESTAÇÃO DE SERVIÇOS DE SUPORTE TÉCNICO, OPERAÇÃO, MANUTENÇÃO PREVENTIVA E CORRETIVA COM FORNECIMENTO DE PEÇAS E MATERIAIS PARA A CENTRAL PRIVADA DE COMUTAÇÃO TELEFÔNICA (CPCT) - PABX, PROVIDA DE TECNOLOGIA TDM/IP, ANALÓGICA, DIGITAL E IP.</t>
  </si>
  <si>
    <t>"PRESTAÇÃO DE SERVIÇOS DE TELEFONIA PARA OPERACIONALIZAÇÃO DA REDE CORPORATIVA  DO GOVERNO DO ESTADO DO ESPÍRITO SANTO - TELEFONIA FIXA LOCAL E INTERURBANA, 0800 E TRIDÍGITO "</t>
  </si>
  <si>
    <t>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</t>
  </si>
  <si>
    <t>CALL CENTER OUVIDORIA</t>
  </si>
  <si>
    <t>DIARIO OFICIAL DO ES</t>
  </si>
  <si>
    <t>CM/COL</t>
  </si>
  <si>
    <t>91 - APLICAÇÃO DIRETA DECORRENTE DE OPERAÇÃO ENTRE ÓRGÃOS, FUNDOS E ENTIDADES INTEGRANTES DOS ORÇAMENTOS FISCAL E DA SEGURIDADE SOCIAL</t>
  </si>
  <si>
    <t>SERVIÇOS DE FORNECIMENTO DE ENERGIA ELÉTRICA - EDP</t>
  </si>
  <si>
    <t>LOCAÇÃO DE IMÓVEL 
URBANO</t>
  </si>
  <si>
    <t>LOCAÇÃO</t>
  </si>
  <si>
    <t>SERVIÇO DE CONTROLE DE PRAGAS</t>
  </si>
  <si>
    <t>PUBLICAÇÕES EM JORNAL DE GRANDE CIRCULAÇÃO</t>
  </si>
  <si>
    <t>CONTRATAÇÃO DE GVBUS PARA AQUISIÇÃO DE VALES TRANSPORTE - BILHETE ÚNICO</t>
  </si>
  <si>
    <t>49 - AUXÍLIO-TRANSPORTE</t>
  </si>
  <si>
    <t>PRESTAÇÃO DE SERVIÇOS DE IMPRESSÃO E DIGITALIZAÇÃO</t>
  </si>
  <si>
    <t>GERENCIAMENTO E ABASTECIMENTO DE FROTA</t>
  </si>
  <si>
    <t>LITROS</t>
  </si>
  <si>
    <t>PRESTAÇÃO DE SERVIÇOS DE LOCAÇÃO DE VEÍCULO AUTOMOTOR, COM QUILOMETRAGEM LIVRE, SEM MOTORISTA, SEM FORNECIMENTODE COMBUSTÍVEL, INCLUINDO A MANUTENÇÃO E O SEGURO TOTAL DOS VEÍCULOS.</t>
  </si>
  <si>
    <t>33 - PASSAGENS E DESPESAS COM LOCOMOÇÃO</t>
  </si>
  <si>
    <t>TI</t>
  </si>
  <si>
    <t>ANTIVIRUS</t>
  </si>
  <si>
    <t>SOFTWARE DE APOIO A GAE, GRS, GGN E LOTERIA</t>
  </si>
  <si>
    <t>PLATAFORMA DE INTELIGÊNCIA ARTIFICIAL GENERATIVA</t>
  </si>
  <si>
    <t>52 - EQUIPAMENTOS E MATERIAL PERMANENTE</t>
  </si>
  <si>
    <t>LICENCIAMENTO MICROSOFT</t>
  </si>
  <si>
    <t>APLICAÇÕES</t>
  </si>
  <si>
    <t>LOCAÇÃO DE MAQUINA DE BEBIDAS QUENTES</t>
  </si>
  <si>
    <t>AQUISIÇÃO DE ELETRODOMÉSTICOS  (PARTICIPE DE ARP PM)</t>
  </si>
  <si>
    <t>AQUISIÇÃO DE CERTIFICADO DIGITAL (PARTICIPE ARP PRODEST)</t>
  </si>
  <si>
    <t>AQUISIÇÃO DE AR CONDICIONADO</t>
  </si>
  <si>
    <t>ASCOM</t>
  </si>
  <si>
    <t>CONTRATAÇÃO DE SERVIÇOS GRAFICOS (PARTICIPE ARP INCAPER)</t>
  </si>
  <si>
    <t>AQUISIÇÃO DE NOBREAK</t>
  </si>
  <si>
    <t xml:space="preserve">AQUISIÇÃO DE LIVROS TECNICOS </t>
  </si>
  <si>
    <t>CONTRATAÇÃO DE MATERIAL DE COMUNICAÇÃO VISUAL PARA A OUVIDORIA ITINERANTE</t>
  </si>
  <si>
    <t>AQUISIÇÃO</t>
  </si>
  <si>
    <t>GET</t>
  </si>
  <si>
    <t>APOIO TÉCNICO PARA MODELO TARIFÁRIO – SERVIÇOS DE ABASTECIMENTO DE ÁGUA E ESGOTAMENTO SANITÁRIO (SAAES)</t>
  </si>
  <si>
    <t>APOIO TÉCNICO PARA MODELO TARIFÁRIO – SERVIÇOS DE MANEJO DE RESÍDUOS SÓLIDOS URBANOS (SMRSU)</t>
  </si>
  <si>
    <t>AMPLIAÇÃO DO PARQUE COMPUTACIONAL (AQUISIÇÕES DE COMPUTADORES, NOTEBOOKS, TABLET’S E ETC.)</t>
  </si>
  <si>
    <t>AQUISIÇÃO 
APARELHO CELULAR SMARTPHONE</t>
  </si>
  <si>
    <t>EQUIPE DE APOIO À FISCALIZAÇÃO - EAF</t>
  </si>
  <si>
    <t>METODOLOGIA ACERTAR</t>
  </si>
  <si>
    <t xml:space="preserve">
CONTRATAÇÃO DE EMPRESA ESPECIALIZADA PARA A EMISSÃO DE LAUDO TÉCNICO DAS CONDIÇÕES AMBIENTAIS DO TRABALHO (LTCAT).</t>
  </si>
  <si>
    <t>52 -  EQUIPAMENTOS E MATERIAL PERMANENTE</t>
  </si>
  <si>
    <t>CONTRATAÇÃO DE EMPRESA ESPECIALIZADA PARA SERVIÇOS DE MUDANÇA PARA NOVA SEDE ADMINISTRATIVA DA ARSP</t>
  </si>
  <si>
    <t>CONTRATAÇÃO DE EMPRESA ESPECIALIZADA NA PRESTAÇÃO DE SERVIÇOS CONTINUADOS DE AUXILIAR DE SERVIÇOS GERAIS - ASG E COPEIRAGEM</t>
  </si>
  <si>
    <t>CONTRATAÇÃO DE EMPRESA ESPECIALIZADA NA PRESTAÇÃO DE SERVIÇOS CONTINUADOS DE APOIO TÉCNICO EM TECNOLOGIA DA INFORMAÇÃO</t>
  </si>
  <si>
    <t>PRESTAÇÃO DE SERVIÇOS ADMINISTRATIVOS E DE SUPORTE DE NÍVEL OPERACIONAL, POR  MEIO  DE POSTOS DE ASSISTENTES ADMINISTRATIVOS E ENCARREGADOS - MGS¹</t>
  </si>
  <si>
    <t>AQUISIÇÃO DE MATERIAL DE COPA E COZINHA (PARTICIPE DE ARP SESM)</t>
  </si>
  <si>
    <t>CONTRATAÇÃO DE PRESTAÇÃO DE SERVIÇO TERCEIRIZADO - MOTORISTAS</t>
  </si>
  <si>
    <t>PRESTAÇÃO DE SERVIÇOS DE AGENCIAMENTO E FORNECIMENTO DE PASSAGENS AÉREAS PARA VOOS REGULARES NACIONAIS E INTERNACIONAIS.²</t>
  </si>
  <si>
    <t>GAF¹</t>
  </si>
  <si>
    <t>GAF²</t>
  </si>
  <si>
    <t>PENDENTE DE SUPLEMENTAÇÃO ORÇAMENTARIA</t>
  </si>
  <si>
    <t>AQUISIÇÃO DE SOLUÇÃO DE INFRAESTRUTURA DE REDE LOCAL (LAN) E REDE SEM FIO (WLAN), INCLUINDO SWITCHES POE DE ALTA PERFORMANCE, PONTOS DE ACESSO (ACCESS POINTS), LICENCIAMENTO E SERVIÇOS ESPECIALIZADOS DE INSTALAÇÃO, CONFIGURAÇÃO, TREINAMENTO E SITE SURVEY.³</t>
  </si>
  <si>
    <t>TOTAL PENDENTE POR FONTE DE RECURSO E GRUPO DE DESPESA</t>
  </si>
  <si>
    <r>
      <t xml:space="preserve">NOTA EXPLICATIVA:
</t>
    </r>
    <r>
      <rPr>
        <sz val="8"/>
        <color rgb="FF000000"/>
        <rFont val="Times New Roman"/>
        <family val="1"/>
      </rPr>
      <t>¹ - O valor estimado para o exercício considerou a previsão de 5 (cinco) postos de trabalho até o mês de maio e de 10 (dez) postos de trabalho no período de maio a dezembro, tendo sido o cálculo realizado de forma proporcional ao quantitativo previsto para cada intervalo.
² - .O valor estimado para o exercício de 2026 foi estipulado com base no montante executado no exercício de 2025, utilizando-se como referência os valores efetivamente praticados naquele período, podendo sofrer ajustes posteriores em decorrência de eventual reavaliação da demanda ou necessidade de adequação orçamentária.
³ - A contratação será executada em duas etapas, com início no exercício de 2026 e continuidade no exercício de 2027, observada a correspondente previsão orçamentária para cada período.</t>
    </r>
  </si>
  <si>
    <t>TI³</t>
  </si>
  <si>
    <t>AQUISIÇÃO DE MATERIAL DE EXPEDIENTE (PARTICIPE DE ARP (SESM)</t>
  </si>
  <si>
    <t xml:space="preserve">ALTA </t>
  </si>
  <si>
    <t>ARSP</t>
  </si>
  <si>
    <t>DIRETORIA ADMINISTRATIVA, FINANCEIRA E TARIFÁRIA</t>
  </si>
  <si>
    <t>ASSINATURA JORNAL A GAZETA</t>
  </si>
  <si>
    <t>ASSINATURA A TRIBUNA</t>
  </si>
  <si>
    <t>AQUISIÇÃO DE LICENÇA ANUAL PARA O USO DO SOFTWARE CANVA PRO, BEM COMO LICENÇA ANUAL PARA USO DO SOFTWARE CAPCUT</t>
  </si>
  <si>
    <t>LICENLA</t>
  </si>
  <si>
    <t>COTA DE PATROCIONIO PARA REALIZAÇÃO DO EVENTO "SEMANA DAS CÂMARAS TÉCNICAS DA ABAR – ASSOCIAÇÃO BRASILEIRA DAS AGÊNCIAS REGULADORAS – EDIÇÃO VITÓRIA/ES"</t>
  </si>
  <si>
    <t>30//06/2026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</si>
</sst>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theme="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Calibri"/>
      <scheme val="minor"/>
    </font>
    <font>
      <sz val="10"/>
      <color theme="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1" fillId="3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43" fontId="12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3" borderId="0" xfId="0" applyNumberFormat="1" applyFont="1" applyFill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10" fillId="3" borderId="5" xfId="0" applyFont="1" applyFill="1" applyBorder="1" applyAlignment="1">
      <alignment horizontal="justify" vertical="center"/>
    </xf>
    <xf numFmtId="0" fontId="9" fillId="3" borderId="5" xfId="2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8" fontId="4" fillId="3" borderId="0" xfId="0" applyNumberFormat="1" applyFont="1" applyFill="1" applyAlignment="1">
      <alignment horizontal="center" vertical="center" wrapText="1"/>
    </xf>
    <xf numFmtId="8" fontId="4" fillId="3" borderId="5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3" xr:uid="{1B6824EC-52C2-4352-8C79-C6742CA9445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PLANO%20DE%20CONTRATA&#199;&#195;O%20ANUAL%20-%20PCA\2026\Consolida&#231;&#227;o%20Or&#231;amento\Plano%20de%20Contrata&#231;&#227;o%20Anual%202026%20-%20PCA_Planilha%20SEP.xlsx" TargetMode="External"/><Relationship Id="rId1" Type="http://schemas.openxmlformats.org/officeDocument/2006/relationships/externalLinkPath" Target="file:///Z:\Administrativo\PLANO%20DE%20CONTRATA&#199;&#195;O%20ANUAL%20-%20PCA\2026\Consolida&#231;&#227;o%20Or&#231;amento\Plano%20de%20Contrata&#231;&#227;o%20Anual%202026%20-%20PCA_Planilha%20S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ções"/>
      <sheetName val="PCA 2026 - 1º VERSÃO"/>
      <sheetName val="PCA 2026 - Revisão Orçamento"/>
      <sheetName val="Ajustado"/>
      <sheetName val="Orçamento"/>
      <sheetName val="Listas"/>
      <sheetName val="1"/>
    </sheetNames>
    <sheetDataSet>
      <sheetData sheetId="0"/>
      <sheetData sheetId="1"/>
      <sheetData sheetId="2"/>
      <sheetData sheetId="3"/>
      <sheetData sheetId="4">
        <row r="47">
          <cell r="J47">
            <v>3650135.44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-docs.es.gov.br/Documento/Registro/2025-NS46RV" TargetMode="External"/><Relationship Id="rId18" Type="http://schemas.openxmlformats.org/officeDocument/2006/relationships/hyperlink" Target="https://e-docs.es.gov.br/Documento/Registro/2025-HL7696" TargetMode="External"/><Relationship Id="rId26" Type="http://schemas.openxmlformats.org/officeDocument/2006/relationships/hyperlink" Target="https://e-docs.es.gov.br/Processo/Protocolo/2025-W159H" TargetMode="External"/><Relationship Id="rId39" Type="http://schemas.openxmlformats.org/officeDocument/2006/relationships/hyperlink" Target="https://e-docs.es.gov.br/Processo/Protocolo/2025-105FK" TargetMode="External"/><Relationship Id="rId21" Type="http://schemas.openxmlformats.org/officeDocument/2006/relationships/hyperlink" Target="https://e-docs.es.gov.br/Documento/Registro/2025-6DJF96" TargetMode="External"/><Relationship Id="rId34" Type="http://schemas.openxmlformats.org/officeDocument/2006/relationships/hyperlink" Target="https://e-docs.es.gov.br/Processo/Protocolo/2022-Z8J78" TargetMode="External"/><Relationship Id="rId42" Type="http://schemas.openxmlformats.org/officeDocument/2006/relationships/hyperlink" Target="https://e-docs.es.gov.br/Processo/Protocolo/2023-VD9P7" TargetMode="External"/><Relationship Id="rId47" Type="http://schemas.openxmlformats.org/officeDocument/2006/relationships/hyperlink" Target="https://e-docs.es.gov.br/Processo/Protocolo/2025-LWJ8W" TargetMode="External"/><Relationship Id="rId50" Type="http://schemas.openxmlformats.org/officeDocument/2006/relationships/hyperlink" Target="https://e-docs.es.gov.br/Processo/Protocolo/2025-8D2MN" TargetMode="External"/><Relationship Id="rId55" Type="http://schemas.openxmlformats.org/officeDocument/2006/relationships/hyperlink" Target="https://e-docs.es.gov.br/Documento/Registro/2026-X51WNR" TargetMode="External"/><Relationship Id="rId7" Type="http://schemas.openxmlformats.org/officeDocument/2006/relationships/hyperlink" Target="https://e-docs.es.gov.br/Documento/Registro/2025-GCJBK1" TargetMode="External"/><Relationship Id="rId12" Type="http://schemas.openxmlformats.org/officeDocument/2006/relationships/hyperlink" Target="https://e-docs.es.gov.br/Documento/Registro/2025-SCDTJX" TargetMode="External"/><Relationship Id="rId17" Type="http://schemas.openxmlformats.org/officeDocument/2006/relationships/hyperlink" Target="https://e-docs.es.gov.br/Documento/Registro/2025-7K8TLS" TargetMode="External"/><Relationship Id="rId25" Type="http://schemas.openxmlformats.org/officeDocument/2006/relationships/hyperlink" Target="https://e-docs.es.gov.br/Documento/Registro/2026-V51K9L" TargetMode="External"/><Relationship Id="rId33" Type="http://schemas.openxmlformats.org/officeDocument/2006/relationships/hyperlink" Target="https://e-docs.es.gov.br/Processo/Protocolo/2024-2JJD5" TargetMode="External"/><Relationship Id="rId38" Type="http://schemas.openxmlformats.org/officeDocument/2006/relationships/hyperlink" Target="https://e-docs.es.gov.br/Processo/Protocolo/2025-VLZTV" TargetMode="External"/><Relationship Id="rId46" Type="http://schemas.openxmlformats.org/officeDocument/2006/relationships/hyperlink" Target="https://e-docs.es.gov.br/Processo/Protocolo/2025-92WGJ/2025-HHR96L" TargetMode="External"/><Relationship Id="rId2" Type="http://schemas.openxmlformats.org/officeDocument/2006/relationships/hyperlink" Target="https://e-docs.es.gov.br/Documento/Registro/2025-LCXF5M" TargetMode="External"/><Relationship Id="rId16" Type="http://schemas.openxmlformats.org/officeDocument/2006/relationships/hyperlink" Target="https://e-docs.es.gov.br/Documento/Registro/2025-215GWG" TargetMode="External"/><Relationship Id="rId20" Type="http://schemas.openxmlformats.org/officeDocument/2006/relationships/hyperlink" Target="http://e-docs.es.gov.br/Documento/Registro/2025-2VSL12" TargetMode="External"/><Relationship Id="rId29" Type="http://schemas.openxmlformats.org/officeDocument/2006/relationships/hyperlink" Target="https://e-docs.es.gov.br/Processo/Protocolo/2025-2GGQT" TargetMode="External"/><Relationship Id="rId41" Type="http://schemas.openxmlformats.org/officeDocument/2006/relationships/hyperlink" Target="https://e-docs.es.gov.br/Processo/Protocolo/2026-X9GP8" TargetMode="External"/><Relationship Id="rId54" Type="http://schemas.openxmlformats.org/officeDocument/2006/relationships/hyperlink" Target="https://e-docs.es.gov.br/Documento/Registro/2026-0525M2" TargetMode="External"/><Relationship Id="rId1" Type="http://schemas.openxmlformats.org/officeDocument/2006/relationships/hyperlink" Target="https://e-docs.es.gov.br/Documento/Registro/2025-7CGF3V" TargetMode="External"/><Relationship Id="rId6" Type="http://schemas.openxmlformats.org/officeDocument/2006/relationships/hyperlink" Target="https://e-docs.es.gov.br/Documento/Registro/2025-59ZH3C" TargetMode="External"/><Relationship Id="rId11" Type="http://schemas.openxmlformats.org/officeDocument/2006/relationships/hyperlink" Target="https://e-docs.es.gov.br/Documento/Registro/2025-08LN90" TargetMode="External"/><Relationship Id="rId24" Type="http://schemas.openxmlformats.org/officeDocument/2006/relationships/hyperlink" Target="https://e-docs.es.gov.br/Processo/Protocolo/2025-FD3ZZ" TargetMode="External"/><Relationship Id="rId32" Type="http://schemas.openxmlformats.org/officeDocument/2006/relationships/hyperlink" Target="https://e-docs.es.gov.br/Processo/Protocolo/2026-R4KSJ" TargetMode="External"/><Relationship Id="rId37" Type="http://schemas.openxmlformats.org/officeDocument/2006/relationships/hyperlink" Target="https://e-docs.es.gov.br/Processo/Protocolo/2024-FNLR6" TargetMode="External"/><Relationship Id="rId40" Type="http://schemas.openxmlformats.org/officeDocument/2006/relationships/hyperlink" Target="https://e-docs.es.gov.br/Processo/Protocolo/2024-PM21F/2025-Z9CQT7" TargetMode="External"/><Relationship Id="rId45" Type="http://schemas.openxmlformats.org/officeDocument/2006/relationships/hyperlink" Target="https://e-docs.es.gov.br/Processo/Protocolo/2026-2HWLW" TargetMode="External"/><Relationship Id="rId53" Type="http://schemas.openxmlformats.org/officeDocument/2006/relationships/hyperlink" Target="https://e-docs.es.gov.br/Documento/Registro/2026-6DMW0B" TargetMode="External"/><Relationship Id="rId5" Type="http://schemas.openxmlformats.org/officeDocument/2006/relationships/hyperlink" Target="https://e-docs.es.gov.br/Documento/Registro/2026-PL2Z3B" TargetMode="External"/><Relationship Id="rId15" Type="http://schemas.openxmlformats.org/officeDocument/2006/relationships/hyperlink" Target="https://e-docs.es.gov.br/Documento/Registro/2025-0N2LB2" TargetMode="External"/><Relationship Id="rId23" Type="http://schemas.openxmlformats.org/officeDocument/2006/relationships/hyperlink" Target="https://e-docs.es.gov.br/Documento/Registro/2025-18KBF1" TargetMode="External"/><Relationship Id="rId28" Type="http://schemas.openxmlformats.org/officeDocument/2006/relationships/hyperlink" Target="https://e-docs.es.gov.br/Processo/Protocolo/2025-75QSF" TargetMode="External"/><Relationship Id="rId36" Type="http://schemas.openxmlformats.org/officeDocument/2006/relationships/hyperlink" Target="https://e-docs.es.gov.br/Processo/Protocolo/2023-0C1VS" TargetMode="External"/><Relationship Id="rId49" Type="http://schemas.openxmlformats.org/officeDocument/2006/relationships/hyperlink" Target="https://e-docs.es.gov.br/Processo/Protocolo/2025-M5CK7/2025-QWGDGG" TargetMode="External"/><Relationship Id="rId10" Type="http://schemas.openxmlformats.org/officeDocument/2006/relationships/hyperlink" Target="https://e-docs.es.gov.br/Documento/Registro/2025-2PSBGK" TargetMode="External"/><Relationship Id="rId19" Type="http://schemas.openxmlformats.org/officeDocument/2006/relationships/hyperlink" Target="https://e-docs.es.gov.br/Documento/Registro/2025-CMV012" TargetMode="External"/><Relationship Id="rId31" Type="http://schemas.openxmlformats.org/officeDocument/2006/relationships/hyperlink" Target="https://e-docs.es.gov.br/Documento/Registro/2025-HW65W2" TargetMode="External"/><Relationship Id="rId44" Type="http://schemas.openxmlformats.org/officeDocument/2006/relationships/hyperlink" Target="https://e-docs.es.gov.br/Processo/Protocolo/2026-1D592" TargetMode="External"/><Relationship Id="rId52" Type="http://schemas.openxmlformats.org/officeDocument/2006/relationships/hyperlink" Target="https://e-docs.es.gov.br/Processo/Protocolo/2022-WQB68/2024-DMZQ89" TargetMode="External"/><Relationship Id="rId4" Type="http://schemas.openxmlformats.org/officeDocument/2006/relationships/hyperlink" Target="https://e-docs.es.gov.br/Documento/Registro/2026-41SKTJ" TargetMode="External"/><Relationship Id="rId9" Type="http://schemas.openxmlformats.org/officeDocument/2006/relationships/hyperlink" Target="https://e-docs.es.gov.br/Documento/Registro/2025-M56XNH" TargetMode="External"/><Relationship Id="rId14" Type="http://schemas.openxmlformats.org/officeDocument/2006/relationships/hyperlink" Target="https://e-docs.es.gov.br/Documento/Registro/2025-J98DQS" TargetMode="External"/><Relationship Id="rId22" Type="http://schemas.openxmlformats.org/officeDocument/2006/relationships/hyperlink" Target="https://e-docs.es.gov.br/Processo/Protocolo/2024-QDHG0/2024-6THTNC" TargetMode="External"/><Relationship Id="rId27" Type="http://schemas.openxmlformats.org/officeDocument/2006/relationships/hyperlink" Target="https://e-docs.es.gov.br/Processo/Protocolo/2025-LHPZ8/2026-RZ2Z9W" TargetMode="External"/><Relationship Id="rId30" Type="http://schemas.openxmlformats.org/officeDocument/2006/relationships/hyperlink" Target="https://e-docs.es.gov.br/Processo/Protocolo/2025-78FR6" TargetMode="External"/><Relationship Id="rId35" Type="http://schemas.openxmlformats.org/officeDocument/2006/relationships/hyperlink" Target="https://e-docs.es.gov.br/Processo/Protocolo/2025-9TBQQ" TargetMode="External"/><Relationship Id="rId43" Type="http://schemas.openxmlformats.org/officeDocument/2006/relationships/hyperlink" Target="https://e-docs.es.gov.br/Processo/Protocolo/2024-H6Z77" TargetMode="External"/><Relationship Id="rId48" Type="http://schemas.openxmlformats.org/officeDocument/2006/relationships/hyperlink" Target="https://e-docs.es.gov.br/Processo/Protocolo/2023-Z872M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e-docs.es.gov.br/Documento/Registro/2025-35VK1Q" TargetMode="External"/><Relationship Id="rId51" Type="http://schemas.openxmlformats.org/officeDocument/2006/relationships/hyperlink" Target="https://e-docs.es.gov.br/Processo/Protocolo/2025-S4WTS" TargetMode="External"/><Relationship Id="rId3" Type="http://schemas.openxmlformats.org/officeDocument/2006/relationships/hyperlink" Target="https://e-docs.es.gov.br/Documento/Registro/2025-D82SH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F83A-E7CC-4014-BB18-C8CDEE0D0808}">
  <sheetPr>
    <pageSetUpPr fitToPage="1"/>
  </sheetPr>
  <dimension ref="A1:AB120"/>
  <sheetViews>
    <sheetView tabSelected="1" topLeftCell="A17" zoomScale="80" zoomScaleNormal="80" workbookViewId="0">
      <selection activeCell="B20" sqref="B20"/>
    </sheetView>
  </sheetViews>
  <sheetFormatPr defaultColWidth="12.5703125" defaultRowHeight="15" x14ac:dyDescent="0.25"/>
  <cols>
    <col min="1" max="1" width="15" style="1" customWidth="1"/>
    <col min="2" max="2" width="25.5703125" style="1" customWidth="1"/>
    <col min="3" max="3" width="14.85546875" style="1" customWidth="1"/>
    <col min="4" max="4" width="13" style="1" customWidth="1"/>
    <col min="5" max="6" width="21.42578125" style="1" customWidth="1"/>
    <col min="7" max="7" width="17.5703125" style="1" customWidth="1"/>
    <col min="8" max="8" width="16.28515625" style="1" customWidth="1"/>
    <col min="9" max="9" width="15.5703125" style="1" customWidth="1"/>
    <col min="10" max="10" width="0.28515625" style="1" customWidth="1"/>
    <col min="11" max="11" width="25" style="1" customWidth="1"/>
    <col min="12" max="12" width="16.28515625" style="1" customWidth="1"/>
    <col min="13" max="13" width="12.42578125" style="1" bestFit="1" customWidth="1"/>
    <col min="14" max="14" width="13.28515625" style="1" customWidth="1"/>
    <col min="15" max="15" width="23.28515625" style="1" bestFit="1" customWidth="1"/>
    <col min="16" max="16" width="18.5703125" style="1" customWidth="1"/>
    <col min="17" max="18" width="29" style="1" customWidth="1"/>
    <col min="19" max="19" width="15.140625" customWidth="1"/>
    <col min="20" max="20" width="76.42578125" hidden="1" customWidth="1"/>
    <col min="21" max="21" width="29.140625" style="1" customWidth="1"/>
    <col min="22" max="22" width="18.7109375" style="1" customWidth="1"/>
    <col min="23" max="23" width="19.7109375" style="16" customWidth="1"/>
    <col min="24" max="24" width="21" style="1" customWidth="1"/>
    <col min="25" max="25" width="18.7109375" style="1" customWidth="1"/>
    <col min="26" max="26" width="17.5703125" style="1" customWidth="1"/>
    <col min="27" max="27" width="21" style="1" customWidth="1"/>
    <col min="28" max="28" width="16.7109375" style="1" customWidth="1"/>
    <col min="29" max="16384" width="12.5703125" style="1"/>
  </cols>
  <sheetData>
    <row r="1" spans="1:28" ht="20.25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U1" s="40" t="s">
        <v>1</v>
      </c>
      <c r="V1" s="40"/>
      <c r="W1" s="40"/>
      <c r="X1" s="40"/>
      <c r="Y1" s="40"/>
      <c r="Z1" s="40"/>
      <c r="AA1" s="40"/>
      <c r="AB1" s="40"/>
    </row>
    <row r="2" spans="1:28" x14ac:dyDescent="0.25">
      <c r="A2" s="25"/>
      <c r="R2" s="26"/>
      <c r="W2" s="1"/>
    </row>
    <row r="3" spans="1:28" ht="33.75" x14ac:dyDescent="0.25">
      <c r="A3" s="41" t="s">
        <v>2</v>
      </c>
      <c r="B3" s="42"/>
      <c r="C3" s="27"/>
      <c r="D3" s="43" t="s">
        <v>3</v>
      </c>
      <c r="E3" s="44"/>
      <c r="F3" s="44"/>
      <c r="G3" s="44"/>
      <c r="H3" s="45"/>
      <c r="I3" s="27"/>
      <c r="J3" s="27"/>
      <c r="K3" s="27"/>
      <c r="L3" s="27"/>
      <c r="M3" s="27"/>
      <c r="N3" s="27"/>
      <c r="O3" s="27"/>
      <c r="P3" s="27"/>
      <c r="R3" s="26"/>
      <c r="U3" s="2"/>
      <c r="V3" s="3" t="s">
        <v>4</v>
      </c>
      <c r="W3" s="3" t="s">
        <v>5</v>
      </c>
      <c r="X3" s="3" t="s">
        <v>6</v>
      </c>
      <c r="Y3" s="3" t="s">
        <v>7</v>
      </c>
      <c r="Z3" s="3" t="s">
        <v>8</v>
      </c>
      <c r="AA3" s="3" t="s">
        <v>9</v>
      </c>
      <c r="AB3" s="3" t="s">
        <v>10</v>
      </c>
    </row>
    <row r="4" spans="1:28" ht="28.5" customHeight="1" x14ac:dyDescent="0.25">
      <c r="A4" s="41" t="s">
        <v>11</v>
      </c>
      <c r="B4" s="42"/>
      <c r="C4" s="27"/>
      <c r="D4" s="43" t="s">
        <v>129</v>
      </c>
      <c r="E4" s="44"/>
      <c r="F4" s="44"/>
      <c r="G4" s="44"/>
      <c r="H4" s="45"/>
      <c r="I4" s="27"/>
      <c r="J4" s="27"/>
      <c r="K4" s="27"/>
      <c r="L4" s="27"/>
      <c r="M4" s="27"/>
      <c r="N4" s="27"/>
      <c r="O4" s="27"/>
      <c r="P4" s="27"/>
      <c r="R4" s="26"/>
      <c r="U4" s="4" t="s">
        <v>12</v>
      </c>
      <c r="V4" s="2">
        <f>SUMIFS($E:$E,$M:$M,$U4,$P:$P,V$3)</f>
        <v>0</v>
      </c>
      <c r="W4" s="2">
        <f>SUMIFS($E:$E,$M:$M,$U4,$P:$P,W$3)</f>
        <v>0</v>
      </c>
      <c r="X4" s="5">
        <f>SUMIFS(F8:F60, M8:M60,$U$4,P8:P60,$X$3)</f>
        <v>3049309.4963287679</v>
      </c>
      <c r="Y4" s="2">
        <f t="shared" ref="Y4:AB5" si="0">SUMIFS($E:$E,$M:$M,$U4,$P:$P,Y$3)</f>
        <v>0</v>
      </c>
      <c r="Z4" s="2">
        <f t="shared" si="0"/>
        <v>0</v>
      </c>
      <c r="AA4" s="2">
        <f t="shared" si="0"/>
        <v>0</v>
      </c>
      <c r="AB4" s="2">
        <f t="shared" si="0"/>
        <v>0</v>
      </c>
    </row>
    <row r="5" spans="1:28" ht="21.75" customHeight="1" x14ac:dyDescent="0.25">
      <c r="A5" s="25"/>
      <c r="R5" s="26"/>
      <c r="U5" s="4" t="s">
        <v>13</v>
      </c>
      <c r="V5" s="2">
        <f>SUMIFS($E:$E,$M:$M,$U5,$P:$P,V$3)</f>
        <v>0</v>
      </c>
      <c r="W5" s="2">
        <f>SUMIFS($E:$E,$M:$M,$U5,$P:$P,W$3)</f>
        <v>0</v>
      </c>
      <c r="X5" s="5">
        <f>SUMIFS(F8:F60, M8:M60,$U$5,P8:P60,$X$3)</f>
        <v>320703.73</v>
      </c>
      <c r="Y5" s="2">
        <f t="shared" si="0"/>
        <v>0</v>
      </c>
      <c r="Z5" s="2">
        <f t="shared" si="0"/>
        <v>0</v>
      </c>
      <c r="AA5" s="2">
        <f t="shared" si="0"/>
        <v>0</v>
      </c>
      <c r="AB5" s="2">
        <f t="shared" si="0"/>
        <v>0</v>
      </c>
    </row>
    <row r="6" spans="1:28" ht="31.5" customHeight="1" x14ac:dyDescent="0.25">
      <c r="A6" s="46" t="s">
        <v>14</v>
      </c>
      <c r="B6" s="46" t="s">
        <v>15</v>
      </c>
      <c r="C6" s="57" t="s">
        <v>16</v>
      </c>
      <c r="D6" s="57" t="s">
        <v>17</v>
      </c>
      <c r="E6" s="57" t="s">
        <v>18</v>
      </c>
      <c r="F6" s="57" t="s">
        <v>19</v>
      </c>
      <c r="G6" s="46" t="s">
        <v>20</v>
      </c>
      <c r="H6" s="46" t="s">
        <v>21</v>
      </c>
      <c r="I6" s="46" t="s">
        <v>22</v>
      </c>
      <c r="J6" s="28"/>
      <c r="K6" s="46" t="s">
        <v>23</v>
      </c>
      <c r="L6" s="46" t="s">
        <v>24</v>
      </c>
      <c r="M6" s="46" t="s">
        <v>25</v>
      </c>
      <c r="N6" s="46"/>
      <c r="O6" s="46"/>
      <c r="P6" s="46" t="s">
        <v>26</v>
      </c>
      <c r="Q6" s="46" t="s">
        <v>27</v>
      </c>
      <c r="R6" s="46" t="s">
        <v>28</v>
      </c>
      <c r="U6"/>
      <c r="V6"/>
      <c r="W6"/>
      <c r="X6"/>
      <c r="Y6"/>
      <c r="Z6"/>
      <c r="AA6"/>
      <c r="AB6"/>
    </row>
    <row r="7" spans="1:28" ht="54" customHeight="1" x14ac:dyDescent="0.25">
      <c r="A7" s="46"/>
      <c r="B7" s="46"/>
      <c r="C7" s="57"/>
      <c r="D7" s="57"/>
      <c r="E7" s="57"/>
      <c r="F7" s="57"/>
      <c r="G7" s="46"/>
      <c r="H7" s="46"/>
      <c r="I7" s="46"/>
      <c r="J7" s="28"/>
      <c r="K7" s="46"/>
      <c r="L7" s="46"/>
      <c r="M7" s="28" t="s">
        <v>29</v>
      </c>
      <c r="N7" s="28" t="s">
        <v>30</v>
      </c>
      <c r="O7" s="28" t="s">
        <v>31</v>
      </c>
      <c r="P7" s="46"/>
      <c r="Q7" s="46"/>
      <c r="R7" s="46" t="s">
        <v>32</v>
      </c>
      <c r="U7"/>
      <c r="V7"/>
      <c r="W7"/>
      <c r="X7" s="35"/>
      <c r="Y7"/>
      <c r="Z7"/>
      <c r="AA7"/>
      <c r="AB7"/>
    </row>
    <row r="8" spans="1:28" ht="59.25" customHeight="1" x14ac:dyDescent="0.25">
      <c r="A8" s="6" t="s">
        <v>33</v>
      </c>
      <c r="B8" s="19" t="s">
        <v>45</v>
      </c>
      <c r="C8" s="6" t="s">
        <v>35</v>
      </c>
      <c r="D8" s="9">
        <v>1</v>
      </c>
      <c r="E8" s="8">
        <v>1000</v>
      </c>
      <c r="F8" s="8">
        <f>E8</f>
        <v>1000</v>
      </c>
      <c r="G8" s="9" t="s">
        <v>36</v>
      </c>
      <c r="H8" s="9" t="s">
        <v>37</v>
      </c>
      <c r="I8" s="9" t="s">
        <v>37</v>
      </c>
      <c r="J8" s="9">
        <f>$S$65-L8</f>
        <v>69</v>
      </c>
      <c r="K8" s="10">
        <v>46265</v>
      </c>
      <c r="L8" s="10">
        <v>46318</v>
      </c>
      <c r="M8" s="22" t="s">
        <v>12</v>
      </c>
      <c r="N8" s="22" t="s">
        <v>38</v>
      </c>
      <c r="O8" s="22" t="s">
        <v>39</v>
      </c>
      <c r="P8" s="22" t="s">
        <v>6</v>
      </c>
      <c r="Q8" s="22" t="s">
        <v>40</v>
      </c>
      <c r="R8" s="22" t="s">
        <v>41</v>
      </c>
      <c r="V8" s="18"/>
      <c r="W8" s="1"/>
      <c r="X8" s="5"/>
    </row>
    <row r="9" spans="1:28" ht="51" customHeight="1" x14ac:dyDescent="0.25">
      <c r="A9" s="20" t="s">
        <v>50</v>
      </c>
      <c r="B9" s="52" t="s">
        <v>51</v>
      </c>
      <c r="C9" s="58" t="s">
        <v>52</v>
      </c>
      <c r="D9" s="9">
        <v>163</v>
      </c>
      <c r="E9" s="8">
        <v>1310</v>
      </c>
      <c r="F9" s="8">
        <f t="shared" ref="F9:F12" si="1">E9</f>
        <v>1310</v>
      </c>
      <c r="G9" s="58" t="s">
        <v>36</v>
      </c>
      <c r="H9" s="55" t="s">
        <v>44</v>
      </c>
      <c r="I9" s="55" t="s">
        <v>37</v>
      </c>
      <c r="J9" s="9">
        <f>$S$65-L9</f>
        <v>121</v>
      </c>
      <c r="K9" s="10">
        <v>46203</v>
      </c>
      <c r="L9" s="21">
        <v>46266</v>
      </c>
      <c r="M9" s="22" t="s">
        <v>12</v>
      </c>
      <c r="N9" s="22" t="s">
        <v>38</v>
      </c>
      <c r="O9" s="22" t="s">
        <v>53</v>
      </c>
      <c r="P9" s="22" t="s">
        <v>6</v>
      </c>
      <c r="Q9" s="22" t="s">
        <v>40</v>
      </c>
      <c r="R9" s="22" t="s">
        <v>41</v>
      </c>
      <c r="U9" s="18"/>
      <c r="V9" s="18"/>
      <c r="W9" s="1"/>
    </row>
    <row r="10" spans="1:28" ht="51" x14ac:dyDescent="0.25">
      <c r="A10" s="6" t="s">
        <v>54</v>
      </c>
      <c r="B10" s="51"/>
      <c r="C10" s="58"/>
      <c r="D10" s="9">
        <v>5</v>
      </c>
      <c r="E10" s="8">
        <v>850</v>
      </c>
      <c r="F10" s="8">
        <f t="shared" si="1"/>
        <v>850</v>
      </c>
      <c r="G10" s="58"/>
      <c r="H10" s="56"/>
      <c r="I10" s="56"/>
      <c r="J10" s="9">
        <f>$S$65-L10</f>
        <v>121</v>
      </c>
      <c r="K10" s="10">
        <v>46203</v>
      </c>
      <c r="L10" s="21">
        <v>46266</v>
      </c>
      <c r="M10" s="22" t="s">
        <v>12</v>
      </c>
      <c r="N10" s="22" t="s">
        <v>38</v>
      </c>
      <c r="O10" s="22" t="s">
        <v>53</v>
      </c>
      <c r="P10" s="22" t="s">
        <v>6</v>
      </c>
      <c r="Q10" s="22" t="s">
        <v>40</v>
      </c>
      <c r="R10" s="22" t="s">
        <v>41</v>
      </c>
      <c r="U10" s="18"/>
      <c r="V10" s="18"/>
      <c r="W10" s="1"/>
      <c r="X10" s="35"/>
    </row>
    <row r="11" spans="1:28" ht="37.5" customHeight="1" x14ac:dyDescent="0.25">
      <c r="A11" s="6" t="s">
        <v>50</v>
      </c>
      <c r="B11" s="52" t="s">
        <v>107</v>
      </c>
      <c r="C11" s="58" t="s">
        <v>52</v>
      </c>
      <c r="D11" s="9">
        <v>1</v>
      </c>
      <c r="E11" s="8">
        <v>6500</v>
      </c>
      <c r="F11" s="8">
        <f t="shared" si="1"/>
        <v>6500</v>
      </c>
      <c r="G11" s="58" t="s">
        <v>36</v>
      </c>
      <c r="H11" s="9" t="s">
        <v>44</v>
      </c>
      <c r="I11" s="9" t="s">
        <v>37</v>
      </c>
      <c r="J11" s="9">
        <f>$S$65-L11</f>
        <v>184</v>
      </c>
      <c r="K11" s="10">
        <v>45994</v>
      </c>
      <c r="L11" s="21">
        <v>46203</v>
      </c>
      <c r="M11" s="22" t="s">
        <v>13</v>
      </c>
      <c r="N11" s="22" t="s">
        <v>38</v>
      </c>
      <c r="O11" s="22" t="s">
        <v>111</v>
      </c>
      <c r="P11" s="22" t="s">
        <v>6</v>
      </c>
      <c r="Q11" s="22" t="s">
        <v>40</v>
      </c>
      <c r="R11" s="22" t="s">
        <v>41</v>
      </c>
      <c r="U11" s="18"/>
      <c r="V11" s="18"/>
      <c r="W11" s="1"/>
    </row>
    <row r="12" spans="1:28" ht="37.5" customHeight="1" x14ac:dyDescent="0.25">
      <c r="A12" s="6" t="s">
        <v>54</v>
      </c>
      <c r="B12" s="51"/>
      <c r="C12" s="58"/>
      <c r="D12" s="9">
        <v>1</v>
      </c>
      <c r="E12" s="8">
        <v>6500</v>
      </c>
      <c r="F12" s="8">
        <f t="shared" si="1"/>
        <v>6500</v>
      </c>
      <c r="G12" s="58"/>
      <c r="H12" s="9" t="s">
        <v>44</v>
      </c>
      <c r="I12" s="9" t="s">
        <v>37</v>
      </c>
      <c r="J12" s="9"/>
      <c r="K12" s="10">
        <v>45994</v>
      </c>
      <c r="L12" s="21">
        <v>46203</v>
      </c>
      <c r="M12" s="22" t="s">
        <v>13</v>
      </c>
      <c r="N12" s="22" t="s">
        <v>38</v>
      </c>
      <c r="O12" s="22" t="s">
        <v>111</v>
      </c>
      <c r="P12" s="22" t="s">
        <v>6</v>
      </c>
      <c r="Q12" s="22" t="s">
        <v>40</v>
      </c>
      <c r="R12" s="22" t="s">
        <v>41</v>
      </c>
      <c r="U12" s="18"/>
      <c r="V12" s="18"/>
      <c r="W12" s="1"/>
    </row>
    <row r="13" spans="1:28" ht="51" x14ac:dyDescent="0.25">
      <c r="A13" s="9" t="s">
        <v>54</v>
      </c>
      <c r="B13" s="19" t="s">
        <v>109</v>
      </c>
      <c r="C13" s="9" t="s">
        <v>35</v>
      </c>
      <c r="D13" s="9">
        <v>1</v>
      </c>
      <c r="E13" s="8">
        <v>60000</v>
      </c>
      <c r="F13" s="8">
        <v>60000</v>
      </c>
      <c r="G13" s="9" t="s">
        <v>36</v>
      </c>
      <c r="H13" s="9" t="s">
        <v>44</v>
      </c>
      <c r="I13" s="9" t="s">
        <v>44</v>
      </c>
      <c r="J13" s="9"/>
      <c r="K13" s="10">
        <v>45994</v>
      </c>
      <c r="L13" s="10">
        <v>46173</v>
      </c>
      <c r="M13" s="22" t="s">
        <v>12</v>
      </c>
      <c r="N13" s="22" t="s">
        <v>38</v>
      </c>
      <c r="O13" s="22" t="s">
        <v>49</v>
      </c>
      <c r="P13" s="22" t="s">
        <v>6</v>
      </c>
      <c r="Q13" s="22" t="s">
        <v>40</v>
      </c>
      <c r="R13" s="22"/>
      <c r="U13" s="18"/>
      <c r="V13" s="18"/>
      <c r="W13" s="1"/>
    </row>
    <row r="14" spans="1:28" ht="59.25" customHeight="1" x14ac:dyDescent="0.25">
      <c r="A14" s="55" t="s">
        <v>97</v>
      </c>
      <c r="B14" s="52" t="s">
        <v>101</v>
      </c>
      <c r="C14" s="9" t="s">
        <v>102</v>
      </c>
      <c r="D14" s="9">
        <v>3</v>
      </c>
      <c r="E14" s="8">
        <v>3000</v>
      </c>
      <c r="F14" s="8">
        <v>3000</v>
      </c>
      <c r="G14" s="9" t="s">
        <v>36</v>
      </c>
      <c r="H14" s="9" t="s">
        <v>37</v>
      </c>
      <c r="I14" s="9" t="s">
        <v>37</v>
      </c>
      <c r="J14" s="9"/>
      <c r="K14" s="10">
        <v>45994</v>
      </c>
      <c r="L14" s="10">
        <v>46132</v>
      </c>
      <c r="M14" s="22" t="s">
        <v>12</v>
      </c>
      <c r="N14" s="22" t="s">
        <v>38</v>
      </c>
      <c r="O14" s="22" t="s">
        <v>53</v>
      </c>
      <c r="P14" s="22" t="s">
        <v>6</v>
      </c>
      <c r="Q14" s="22" t="s">
        <v>40</v>
      </c>
      <c r="R14" s="22"/>
      <c r="W14" s="1"/>
    </row>
    <row r="15" spans="1:28" ht="60.75" customHeight="1" x14ac:dyDescent="0.25">
      <c r="A15" s="56"/>
      <c r="B15" s="51"/>
      <c r="C15" s="9" t="s">
        <v>35</v>
      </c>
      <c r="D15" s="9">
        <v>3</v>
      </c>
      <c r="E15" s="8">
        <v>7000</v>
      </c>
      <c r="F15" s="8">
        <v>7000</v>
      </c>
      <c r="G15" s="9" t="s">
        <v>36</v>
      </c>
      <c r="H15" s="9" t="s">
        <v>37</v>
      </c>
      <c r="I15" s="9" t="s">
        <v>37</v>
      </c>
      <c r="J15" s="9"/>
      <c r="K15" s="10">
        <v>45994</v>
      </c>
      <c r="L15" s="10">
        <v>46132</v>
      </c>
      <c r="M15" s="22" t="s">
        <v>12</v>
      </c>
      <c r="N15" s="22" t="s">
        <v>38</v>
      </c>
      <c r="O15" s="22" t="s">
        <v>39</v>
      </c>
      <c r="P15" s="22" t="s">
        <v>6</v>
      </c>
      <c r="Q15" s="22" t="s">
        <v>40</v>
      </c>
      <c r="R15" s="22"/>
      <c r="W15" s="1"/>
    </row>
    <row r="16" spans="1:28" ht="95.25" customHeight="1" x14ac:dyDescent="0.25">
      <c r="A16" s="36" t="s">
        <v>97</v>
      </c>
      <c r="B16" s="19" t="s">
        <v>130</v>
      </c>
      <c r="C16" s="6" t="s">
        <v>35</v>
      </c>
      <c r="D16" s="9">
        <v>1</v>
      </c>
      <c r="E16" s="8">
        <v>288.8</v>
      </c>
      <c r="F16" s="8">
        <v>288.8</v>
      </c>
      <c r="G16" s="9" t="s">
        <v>36</v>
      </c>
      <c r="H16" s="9" t="s">
        <v>37</v>
      </c>
      <c r="I16" s="9" t="s">
        <v>37</v>
      </c>
      <c r="J16" s="9"/>
      <c r="K16" s="10" t="s">
        <v>135</v>
      </c>
      <c r="L16" s="10">
        <v>46235</v>
      </c>
      <c r="M16" s="22" t="s">
        <v>12</v>
      </c>
      <c r="N16" s="22" t="s">
        <v>38</v>
      </c>
      <c r="O16" s="22" t="s">
        <v>39</v>
      </c>
      <c r="P16" s="22" t="s">
        <v>6</v>
      </c>
      <c r="Q16" s="22"/>
      <c r="R16" s="22"/>
      <c r="W16" s="1"/>
    </row>
    <row r="17" spans="1:23" ht="96" customHeight="1" x14ac:dyDescent="0.25">
      <c r="A17" s="36" t="s">
        <v>97</v>
      </c>
      <c r="B17" s="19" t="s">
        <v>131</v>
      </c>
      <c r="C17" s="6" t="s">
        <v>35</v>
      </c>
      <c r="D17" s="9">
        <v>1</v>
      </c>
      <c r="E17" s="8">
        <v>118</v>
      </c>
      <c r="F17" s="8">
        <v>118</v>
      </c>
      <c r="G17" s="9" t="s">
        <v>36</v>
      </c>
      <c r="H17" s="9" t="s">
        <v>37</v>
      </c>
      <c r="I17" s="9" t="s">
        <v>37</v>
      </c>
      <c r="J17" s="9"/>
      <c r="K17" s="10" t="s">
        <v>135</v>
      </c>
      <c r="L17" s="10">
        <v>46235</v>
      </c>
      <c r="M17" s="22" t="s">
        <v>12</v>
      </c>
      <c r="N17" s="22" t="s">
        <v>38</v>
      </c>
      <c r="O17" s="22" t="s">
        <v>39</v>
      </c>
      <c r="P17" s="22" t="s">
        <v>6</v>
      </c>
      <c r="Q17" s="22"/>
      <c r="R17" s="22"/>
      <c r="W17" s="1"/>
    </row>
    <row r="18" spans="1:23" ht="95.25" customHeight="1" x14ac:dyDescent="0.25">
      <c r="A18" s="36" t="s">
        <v>97</v>
      </c>
      <c r="B18" s="19" t="s">
        <v>132</v>
      </c>
      <c r="C18" s="6" t="s">
        <v>133</v>
      </c>
      <c r="D18" s="9">
        <v>2</v>
      </c>
      <c r="E18" s="8">
        <v>1286.0999999999999</v>
      </c>
      <c r="F18" s="8">
        <v>1286.0999999999999</v>
      </c>
      <c r="G18" s="9" t="s">
        <v>36</v>
      </c>
      <c r="H18" s="9" t="s">
        <v>37</v>
      </c>
      <c r="I18" s="9" t="s">
        <v>37</v>
      </c>
      <c r="J18" s="9"/>
      <c r="K18" s="10" t="s">
        <v>135</v>
      </c>
      <c r="L18" s="10">
        <v>46235</v>
      </c>
      <c r="M18" s="22" t="s">
        <v>12</v>
      </c>
      <c r="N18" s="22" t="s">
        <v>38</v>
      </c>
      <c r="O18" s="22" t="s">
        <v>57</v>
      </c>
      <c r="P18" s="22" t="s">
        <v>6</v>
      </c>
      <c r="Q18" s="22"/>
      <c r="R18" s="22"/>
      <c r="W18" s="1"/>
    </row>
    <row r="19" spans="1:23" ht="88.5" customHeight="1" x14ac:dyDescent="0.25">
      <c r="A19" s="9" t="s">
        <v>58</v>
      </c>
      <c r="B19" s="19" t="s">
        <v>59</v>
      </c>
      <c r="C19" s="9" t="s">
        <v>35</v>
      </c>
      <c r="D19" s="9">
        <v>1</v>
      </c>
      <c r="E19" s="8">
        <v>200</v>
      </c>
      <c r="F19" s="8">
        <v>200</v>
      </c>
      <c r="G19" s="9" t="s">
        <v>36</v>
      </c>
      <c r="H19" s="9" t="s">
        <v>37</v>
      </c>
      <c r="I19" s="9" t="s">
        <v>37</v>
      </c>
      <c r="J19" s="9">
        <f t="shared" ref="J19:J34" si="2">$S$65-L19</f>
        <v>184</v>
      </c>
      <c r="K19" s="10">
        <v>45868</v>
      </c>
      <c r="L19" s="10">
        <v>46203</v>
      </c>
      <c r="M19" s="22" t="s">
        <v>12</v>
      </c>
      <c r="N19" s="22" t="s">
        <v>38</v>
      </c>
      <c r="O19" s="22" t="s">
        <v>39</v>
      </c>
      <c r="P19" s="22" t="s">
        <v>6</v>
      </c>
      <c r="Q19" s="22" t="s">
        <v>40</v>
      </c>
      <c r="R19" s="22" t="s">
        <v>41</v>
      </c>
      <c r="W19" s="1"/>
    </row>
    <row r="20" spans="1:23" ht="182.25" customHeight="1" x14ac:dyDescent="0.25">
      <c r="A20" s="9" t="s">
        <v>58</v>
      </c>
      <c r="B20" s="19" t="s">
        <v>60</v>
      </c>
      <c r="C20" s="9" t="s">
        <v>35</v>
      </c>
      <c r="D20" s="9">
        <v>1</v>
      </c>
      <c r="E20" s="8">
        <v>585</v>
      </c>
      <c r="F20" s="8">
        <f t="shared" ref="F20:F33" si="3">E20</f>
        <v>585</v>
      </c>
      <c r="G20" s="9" t="s">
        <v>36</v>
      </c>
      <c r="H20" s="9" t="s">
        <v>44</v>
      </c>
      <c r="I20" s="9" t="s">
        <v>37</v>
      </c>
      <c r="J20" s="9">
        <f t="shared" si="2"/>
        <v>235</v>
      </c>
      <c r="K20" s="10">
        <v>46111</v>
      </c>
      <c r="L20" s="10">
        <v>46152</v>
      </c>
      <c r="M20" s="22" t="s">
        <v>12</v>
      </c>
      <c r="N20" s="22" t="s">
        <v>38</v>
      </c>
      <c r="O20" s="22" t="s">
        <v>39</v>
      </c>
      <c r="P20" s="22" t="s">
        <v>6</v>
      </c>
      <c r="Q20" s="22" t="s">
        <v>40</v>
      </c>
      <c r="R20" s="22" t="s">
        <v>41</v>
      </c>
      <c r="W20" s="1"/>
    </row>
    <row r="21" spans="1:23" ht="171" customHeight="1" x14ac:dyDescent="0.25">
      <c r="A21" s="9" t="s">
        <v>58</v>
      </c>
      <c r="B21" s="19" t="s">
        <v>61</v>
      </c>
      <c r="C21" s="9" t="s">
        <v>35</v>
      </c>
      <c r="D21" s="9">
        <v>1</v>
      </c>
      <c r="E21" s="8">
        <v>26536.68</v>
      </c>
      <c r="F21" s="8">
        <f>E21/365*J21</f>
        <v>2181.0969863013702</v>
      </c>
      <c r="G21" s="9" t="s">
        <v>36</v>
      </c>
      <c r="H21" s="9" t="s">
        <v>44</v>
      </c>
      <c r="I21" s="9" t="s">
        <v>37</v>
      </c>
      <c r="J21" s="9">
        <f t="shared" si="2"/>
        <v>30</v>
      </c>
      <c r="K21" s="10">
        <v>46173</v>
      </c>
      <c r="L21" s="10">
        <v>46357</v>
      </c>
      <c r="M21" s="22" t="s">
        <v>12</v>
      </c>
      <c r="N21" s="22" t="s">
        <v>38</v>
      </c>
      <c r="O21" s="22" t="s">
        <v>39</v>
      </c>
      <c r="P21" s="22" t="s">
        <v>6</v>
      </c>
      <c r="Q21" s="22" t="s">
        <v>40</v>
      </c>
      <c r="R21" s="22" t="s">
        <v>41</v>
      </c>
      <c r="W21" s="1"/>
    </row>
    <row r="22" spans="1:23" ht="120.75" customHeight="1" x14ac:dyDescent="0.25">
      <c r="A22" s="9" t="s">
        <v>58</v>
      </c>
      <c r="B22" s="19" t="s">
        <v>114</v>
      </c>
      <c r="C22" s="9" t="s">
        <v>62</v>
      </c>
      <c r="D22" s="9">
        <v>2</v>
      </c>
      <c r="E22" s="8">
        <v>122000</v>
      </c>
      <c r="F22" s="8">
        <f>E22/365*J22</f>
        <v>71194.520547945198</v>
      </c>
      <c r="G22" s="9" t="s">
        <v>36</v>
      </c>
      <c r="H22" s="9" t="s">
        <v>48</v>
      </c>
      <c r="I22" s="9" t="s">
        <v>44</v>
      </c>
      <c r="J22" s="9">
        <f t="shared" si="2"/>
        <v>213</v>
      </c>
      <c r="K22" s="10">
        <v>45986</v>
      </c>
      <c r="L22" s="10">
        <v>46174</v>
      </c>
      <c r="M22" s="22" t="s">
        <v>12</v>
      </c>
      <c r="N22" s="22" t="s">
        <v>38</v>
      </c>
      <c r="O22" s="22" t="s">
        <v>63</v>
      </c>
      <c r="P22" s="22" t="s">
        <v>6</v>
      </c>
      <c r="Q22" s="22" t="s">
        <v>40</v>
      </c>
      <c r="R22" s="22" t="s">
        <v>41</v>
      </c>
      <c r="W22" s="1"/>
    </row>
    <row r="23" spans="1:23" ht="51" x14ac:dyDescent="0.25">
      <c r="A23" s="9" t="s">
        <v>64</v>
      </c>
      <c r="B23" s="19" t="s">
        <v>65</v>
      </c>
      <c r="C23" s="9" t="s">
        <v>41</v>
      </c>
      <c r="D23" s="9" t="s">
        <v>41</v>
      </c>
      <c r="E23" s="8">
        <v>200000</v>
      </c>
      <c r="F23" s="8">
        <f t="shared" si="3"/>
        <v>200000</v>
      </c>
      <c r="G23" s="9" t="s">
        <v>36</v>
      </c>
      <c r="H23" s="9" t="s">
        <v>37</v>
      </c>
      <c r="I23" s="9" t="s">
        <v>37</v>
      </c>
      <c r="J23" s="9"/>
      <c r="K23" s="10" t="s">
        <v>41</v>
      </c>
      <c r="L23" s="10" t="s">
        <v>41</v>
      </c>
      <c r="M23" s="22" t="s">
        <v>12</v>
      </c>
      <c r="N23" s="22" t="s">
        <v>38</v>
      </c>
      <c r="O23" s="22" t="s">
        <v>39</v>
      </c>
      <c r="P23" s="22" t="s">
        <v>6</v>
      </c>
      <c r="Q23" s="22" t="s">
        <v>40</v>
      </c>
      <c r="R23" s="22" t="s">
        <v>41</v>
      </c>
      <c r="W23" s="1"/>
    </row>
    <row r="24" spans="1:23" ht="102" x14ac:dyDescent="0.25">
      <c r="A24" s="9" t="s">
        <v>119</v>
      </c>
      <c r="B24" s="19" t="s">
        <v>115</v>
      </c>
      <c r="C24" s="9" t="s">
        <v>62</v>
      </c>
      <c r="D24" s="9">
        <v>10</v>
      </c>
      <c r="E24" s="8">
        <v>601476</v>
      </c>
      <c r="F24" s="8">
        <f t="shared" si="3"/>
        <v>601476</v>
      </c>
      <c r="G24" s="9" t="s">
        <v>66</v>
      </c>
      <c r="H24" s="9" t="s">
        <v>44</v>
      </c>
      <c r="I24" s="9" t="s">
        <v>44</v>
      </c>
      <c r="J24" s="9">
        <f t="shared" si="2"/>
        <v>325</v>
      </c>
      <c r="K24" s="10">
        <v>45962</v>
      </c>
      <c r="L24" s="10">
        <v>46062</v>
      </c>
      <c r="M24" s="22" t="s">
        <v>12</v>
      </c>
      <c r="N24" s="22" t="s">
        <v>38</v>
      </c>
      <c r="O24" s="22" t="s">
        <v>63</v>
      </c>
      <c r="P24" s="22" t="s">
        <v>6</v>
      </c>
      <c r="Q24" s="22"/>
      <c r="R24" s="22" t="s">
        <v>41</v>
      </c>
      <c r="W24" s="1"/>
    </row>
    <row r="25" spans="1:23" ht="157.5" customHeight="1" x14ac:dyDescent="0.25">
      <c r="A25" s="9" t="s">
        <v>58</v>
      </c>
      <c r="B25" s="19" t="s">
        <v>67</v>
      </c>
      <c r="C25" s="9" t="s">
        <v>35</v>
      </c>
      <c r="D25" s="9">
        <v>1</v>
      </c>
      <c r="E25" s="8">
        <v>13500</v>
      </c>
      <c r="F25" s="8">
        <f t="shared" si="3"/>
        <v>13500</v>
      </c>
      <c r="G25" s="9" t="s">
        <v>66</v>
      </c>
      <c r="H25" s="9" t="s">
        <v>44</v>
      </c>
      <c r="I25" s="9" t="s">
        <v>44</v>
      </c>
      <c r="J25" s="9">
        <f t="shared" si="2"/>
        <v>53</v>
      </c>
      <c r="K25" s="10">
        <v>46211</v>
      </c>
      <c r="L25" s="10">
        <v>46334</v>
      </c>
      <c r="M25" s="22" t="s">
        <v>12</v>
      </c>
      <c r="N25" s="22" t="s">
        <v>38</v>
      </c>
      <c r="O25" s="22" t="s">
        <v>39</v>
      </c>
      <c r="P25" s="22" t="s">
        <v>6</v>
      </c>
      <c r="Q25" s="6"/>
      <c r="R25" s="22" t="s">
        <v>41</v>
      </c>
      <c r="W25" s="1"/>
    </row>
    <row r="26" spans="1:23" ht="135" customHeight="1" x14ac:dyDescent="0.25">
      <c r="A26" s="9" t="s">
        <v>58</v>
      </c>
      <c r="B26" s="19" t="s">
        <v>68</v>
      </c>
      <c r="C26" s="9" t="s">
        <v>35</v>
      </c>
      <c r="D26" s="9">
        <v>1</v>
      </c>
      <c r="E26" s="8">
        <v>21572.880000000001</v>
      </c>
      <c r="F26" s="8">
        <v>21572.880000000001</v>
      </c>
      <c r="G26" s="9" t="s">
        <v>66</v>
      </c>
      <c r="H26" s="9" t="s">
        <v>44</v>
      </c>
      <c r="I26" s="9" t="s">
        <v>44</v>
      </c>
      <c r="J26" s="9">
        <f t="shared" si="2"/>
        <v>262</v>
      </c>
      <c r="K26" s="10">
        <v>46035</v>
      </c>
      <c r="L26" s="10">
        <v>46125</v>
      </c>
      <c r="M26" s="22" t="s">
        <v>12</v>
      </c>
      <c r="N26" s="22" t="s">
        <v>38</v>
      </c>
      <c r="O26" s="22" t="s">
        <v>39</v>
      </c>
      <c r="P26" s="22" t="s">
        <v>6</v>
      </c>
      <c r="Q26" s="6"/>
      <c r="R26" s="22" t="s">
        <v>41</v>
      </c>
      <c r="W26" s="1"/>
    </row>
    <row r="27" spans="1:23" ht="237" customHeight="1" x14ac:dyDescent="0.25">
      <c r="A27" s="9" t="s">
        <v>58</v>
      </c>
      <c r="B27" s="19" t="s">
        <v>69</v>
      </c>
      <c r="C27" s="9" t="s">
        <v>35</v>
      </c>
      <c r="D27" s="9">
        <v>1</v>
      </c>
      <c r="E27" s="8">
        <v>30786</v>
      </c>
      <c r="F27" s="8">
        <v>30786</v>
      </c>
      <c r="G27" s="9" t="s">
        <v>66</v>
      </c>
      <c r="H27" s="9" t="s">
        <v>48</v>
      </c>
      <c r="I27" s="9" t="s">
        <v>44</v>
      </c>
      <c r="J27" s="9">
        <f t="shared" si="2"/>
        <v>347</v>
      </c>
      <c r="K27" s="10">
        <v>45948</v>
      </c>
      <c r="L27" s="10">
        <v>46040</v>
      </c>
      <c r="M27" s="22" t="s">
        <v>12</v>
      </c>
      <c r="N27" s="22" t="s">
        <v>38</v>
      </c>
      <c r="O27" s="22" t="s">
        <v>39</v>
      </c>
      <c r="P27" s="22" t="s">
        <v>6</v>
      </c>
      <c r="Q27" s="22"/>
      <c r="R27" s="22" t="s">
        <v>41</v>
      </c>
      <c r="W27" s="1"/>
    </row>
    <row r="28" spans="1:23" ht="51" x14ac:dyDescent="0.25">
      <c r="A28" s="9" t="s">
        <v>58</v>
      </c>
      <c r="B28" s="19" t="s">
        <v>70</v>
      </c>
      <c r="C28" s="9" t="s">
        <v>35</v>
      </c>
      <c r="D28" s="9">
        <v>1</v>
      </c>
      <c r="E28" s="8">
        <v>128850</v>
      </c>
      <c r="F28" s="8">
        <f t="shared" si="3"/>
        <v>128850</v>
      </c>
      <c r="G28" s="9" t="s">
        <v>66</v>
      </c>
      <c r="H28" s="9" t="s">
        <v>48</v>
      </c>
      <c r="I28" s="9" t="s">
        <v>44</v>
      </c>
      <c r="J28" s="9">
        <f t="shared" si="2"/>
        <v>334</v>
      </c>
      <c r="K28" s="10">
        <v>45915</v>
      </c>
      <c r="L28" s="10">
        <v>46053</v>
      </c>
      <c r="M28" s="22" t="s">
        <v>12</v>
      </c>
      <c r="N28" s="22" t="s">
        <v>38</v>
      </c>
      <c r="O28" s="22" t="s">
        <v>39</v>
      </c>
      <c r="P28" s="22" t="s">
        <v>6</v>
      </c>
      <c r="Q28" s="22"/>
      <c r="R28" s="22" t="s">
        <v>41</v>
      </c>
      <c r="W28" s="1"/>
    </row>
    <row r="29" spans="1:23" ht="204" x14ac:dyDescent="0.25">
      <c r="A29" s="9" t="s">
        <v>58</v>
      </c>
      <c r="B29" s="19" t="s">
        <v>71</v>
      </c>
      <c r="C29" s="9" t="s">
        <v>72</v>
      </c>
      <c r="D29" s="23">
        <v>5521</v>
      </c>
      <c r="E29" s="8">
        <v>80000</v>
      </c>
      <c r="F29" s="8">
        <f t="shared" si="3"/>
        <v>80000</v>
      </c>
      <c r="G29" s="9" t="s">
        <v>66</v>
      </c>
      <c r="H29" s="9" t="s">
        <v>44</v>
      </c>
      <c r="I29" s="9" t="s">
        <v>44</v>
      </c>
      <c r="J29" s="9"/>
      <c r="K29" s="9" t="s">
        <v>41</v>
      </c>
      <c r="L29" s="10" t="s">
        <v>41</v>
      </c>
      <c r="M29" s="22" t="s">
        <v>12</v>
      </c>
      <c r="N29" s="22" t="s">
        <v>73</v>
      </c>
      <c r="O29" s="22" t="s">
        <v>39</v>
      </c>
      <c r="P29" s="22" t="s">
        <v>6</v>
      </c>
      <c r="Q29" s="22"/>
      <c r="R29" s="22" t="s">
        <v>41</v>
      </c>
      <c r="W29" s="1"/>
    </row>
    <row r="30" spans="1:23" ht="51" x14ac:dyDescent="0.25">
      <c r="A30" s="9" t="s">
        <v>58</v>
      </c>
      <c r="B30" s="19" t="s">
        <v>74</v>
      </c>
      <c r="C30" s="9" t="s">
        <v>35</v>
      </c>
      <c r="D30" s="9">
        <v>1</v>
      </c>
      <c r="E30" s="8">
        <v>25000</v>
      </c>
      <c r="F30" s="8">
        <f t="shared" si="3"/>
        <v>25000</v>
      </c>
      <c r="G30" s="9" t="s">
        <v>66</v>
      </c>
      <c r="H30" s="9" t="s">
        <v>48</v>
      </c>
      <c r="I30" s="9" t="s">
        <v>44</v>
      </c>
      <c r="J30" s="9" t="e">
        <f t="shared" si="2"/>
        <v>#VALUE!</v>
      </c>
      <c r="K30" s="9" t="s">
        <v>41</v>
      </c>
      <c r="L30" s="10" t="s">
        <v>41</v>
      </c>
      <c r="M30" s="22" t="s">
        <v>12</v>
      </c>
      <c r="N30" s="22" t="s">
        <v>38</v>
      </c>
      <c r="O30" s="22" t="s">
        <v>39</v>
      </c>
      <c r="P30" s="22" t="s">
        <v>6</v>
      </c>
      <c r="Q30" s="22"/>
      <c r="R30" s="22" t="s">
        <v>41</v>
      </c>
      <c r="W30" s="1"/>
    </row>
    <row r="31" spans="1:23" ht="51" x14ac:dyDescent="0.25">
      <c r="A31" s="9" t="s">
        <v>58</v>
      </c>
      <c r="B31" s="19" t="s">
        <v>75</v>
      </c>
      <c r="C31" s="9" t="s">
        <v>76</v>
      </c>
      <c r="D31" s="9">
        <v>1</v>
      </c>
      <c r="E31" s="8">
        <v>912000</v>
      </c>
      <c r="F31" s="8">
        <f t="shared" ref="F31" si="4">E31/365*J31</f>
        <v>609665.75342465751</v>
      </c>
      <c r="G31" s="9" t="s">
        <v>36</v>
      </c>
      <c r="H31" s="9" t="s">
        <v>48</v>
      </c>
      <c r="I31" s="9" t="s">
        <v>48</v>
      </c>
      <c r="J31" s="9">
        <f t="shared" si="2"/>
        <v>244</v>
      </c>
      <c r="K31" s="10">
        <v>45580</v>
      </c>
      <c r="L31" s="10">
        <v>46143</v>
      </c>
      <c r="M31" s="22" t="s">
        <v>12</v>
      </c>
      <c r="N31" s="22" t="s">
        <v>38</v>
      </c>
      <c r="O31" s="22" t="s">
        <v>39</v>
      </c>
      <c r="P31" s="22" t="s">
        <v>6</v>
      </c>
      <c r="Q31" s="22" t="s">
        <v>40</v>
      </c>
      <c r="R31" s="22" t="s">
        <v>41</v>
      </c>
      <c r="W31" s="1"/>
    </row>
    <row r="32" spans="1:23" ht="51" x14ac:dyDescent="0.25">
      <c r="A32" s="9" t="s">
        <v>58</v>
      </c>
      <c r="B32" s="19" t="s">
        <v>77</v>
      </c>
      <c r="C32" s="9" t="s">
        <v>35</v>
      </c>
      <c r="D32" s="9">
        <v>1</v>
      </c>
      <c r="E32" s="8">
        <v>1000</v>
      </c>
      <c r="F32" s="8">
        <v>1000</v>
      </c>
      <c r="G32" s="9" t="s">
        <v>36</v>
      </c>
      <c r="H32" s="9" t="s">
        <v>44</v>
      </c>
      <c r="I32" s="9" t="s">
        <v>37</v>
      </c>
      <c r="J32" s="9">
        <f t="shared" si="2"/>
        <v>174</v>
      </c>
      <c r="K32" s="10">
        <v>46023</v>
      </c>
      <c r="L32" s="10">
        <v>46213</v>
      </c>
      <c r="M32" s="22" t="s">
        <v>12</v>
      </c>
      <c r="N32" s="22" t="s">
        <v>38</v>
      </c>
      <c r="O32" s="22" t="s">
        <v>39</v>
      </c>
      <c r="P32" s="22" t="s">
        <v>6</v>
      </c>
      <c r="Q32" s="22" t="s">
        <v>40</v>
      </c>
      <c r="R32" s="22" t="s">
        <v>41</v>
      </c>
    </row>
    <row r="33" spans="1:18" ht="51" x14ac:dyDescent="0.25">
      <c r="A33" s="9" t="s">
        <v>58</v>
      </c>
      <c r="B33" s="19" t="s">
        <v>78</v>
      </c>
      <c r="C33" s="9" t="s">
        <v>72</v>
      </c>
      <c r="D33" s="9">
        <v>600</v>
      </c>
      <c r="E33" s="8">
        <v>5000</v>
      </c>
      <c r="F33" s="8">
        <f t="shared" si="3"/>
        <v>5000</v>
      </c>
      <c r="G33" s="9" t="s">
        <v>66</v>
      </c>
      <c r="H33" s="9" t="s">
        <v>44</v>
      </c>
      <c r="I33" s="9" t="s">
        <v>37</v>
      </c>
      <c r="J33" s="9">
        <f t="shared" si="2"/>
        <v>121</v>
      </c>
      <c r="K33" s="10">
        <v>46082</v>
      </c>
      <c r="L33" s="10">
        <v>46266</v>
      </c>
      <c r="M33" s="22" t="s">
        <v>12</v>
      </c>
      <c r="N33" s="22" t="s">
        <v>38</v>
      </c>
      <c r="O33" s="22" t="s">
        <v>39</v>
      </c>
      <c r="P33" s="22" t="s">
        <v>6</v>
      </c>
      <c r="Q33" s="22"/>
      <c r="R33" s="22" t="s">
        <v>41</v>
      </c>
    </row>
    <row r="34" spans="1:18" ht="51" x14ac:dyDescent="0.25">
      <c r="A34" s="9" t="s">
        <v>58</v>
      </c>
      <c r="B34" s="19" t="s">
        <v>116</v>
      </c>
      <c r="C34" s="9" t="s">
        <v>52</v>
      </c>
      <c r="D34" s="9">
        <v>170</v>
      </c>
      <c r="E34" s="8">
        <v>2739.89</v>
      </c>
      <c r="F34" s="8">
        <v>2739.89</v>
      </c>
      <c r="G34" s="9" t="s">
        <v>36</v>
      </c>
      <c r="H34" s="9" t="s">
        <v>44</v>
      </c>
      <c r="I34" s="9" t="s">
        <v>37</v>
      </c>
      <c r="J34" s="9">
        <f t="shared" si="2"/>
        <v>215</v>
      </c>
      <c r="K34" s="10">
        <v>46027</v>
      </c>
      <c r="L34" s="10">
        <v>46172</v>
      </c>
      <c r="M34" s="22" t="s">
        <v>12</v>
      </c>
      <c r="N34" s="22" t="s">
        <v>38</v>
      </c>
      <c r="O34" s="22" t="s">
        <v>53</v>
      </c>
      <c r="P34" s="22" t="s">
        <v>6</v>
      </c>
      <c r="Q34" s="22" t="s">
        <v>40</v>
      </c>
      <c r="R34" s="22"/>
    </row>
    <row r="35" spans="1:18" ht="64.5" x14ac:dyDescent="0.25">
      <c r="A35" s="9" t="s">
        <v>58</v>
      </c>
      <c r="B35" s="19" t="s">
        <v>95</v>
      </c>
      <c r="C35" s="9" t="s">
        <v>52</v>
      </c>
      <c r="D35" s="9">
        <v>13</v>
      </c>
      <c r="E35" s="8">
        <v>1555.71</v>
      </c>
      <c r="F35" s="8">
        <v>1555.71</v>
      </c>
      <c r="G35" s="9" t="s">
        <v>36</v>
      </c>
      <c r="H35" s="9" t="s">
        <v>48</v>
      </c>
      <c r="I35" s="9" t="s">
        <v>37</v>
      </c>
      <c r="J35" s="9"/>
      <c r="K35" s="10">
        <v>46027</v>
      </c>
      <c r="L35" s="10">
        <v>46172</v>
      </c>
      <c r="M35" s="22" t="s">
        <v>12</v>
      </c>
      <c r="N35" s="22" t="s">
        <v>38</v>
      </c>
      <c r="O35" s="34" t="s">
        <v>57</v>
      </c>
      <c r="P35" s="22" t="s">
        <v>6</v>
      </c>
      <c r="Q35" s="22" t="s">
        <v>40</v>
      </c>
      <c r="R35" s="22"/>
    </row>
    <row r="36" spans="1:18" ht="51" x14ac:dyDescent="0.25">
      <c r="A36" s="9" t="s">
        <v>58</v>
      </c>
      <c r="B36" s="19" t="s">
        <v>94</v>
      </c>
      <c r="C36" s="9" t="s">
        <v>52</v>
      </c>
      <c r="D36" s="9">
        <v>4</v>
      </c>
      <c r="E36" s="8">
        <v>6366.1</v>
      </c>
      <c r="F36" s="8">
        <v>6366.1</v>
      </c>
      <c r="G36" s="9" t="s">
        <v>36</v>
      </c>
      <c r="H36" s="9" t="s">
        <v>44</v>
      </c>
      <c r="I36" s="9" t="s">
        <v>37</v>
      </c>
      <c r="J36" s="9"/>
      <c r="K36" s="10">
        <v>46027</v>
      </c>
      <c r="L36" s="10">
        <v>46172</v>
      </c>
      <c r="M36" s="22" t="s">
        <v>12</v>
      </c>
      <c r="N36" s="22" t="s">
        <v>38</v>
      </c>
      <c r="O36" s="22" t="s">
        <v>111</v>
      </c>
      <c r="P36" s="22" t="s">
        <v>6</v>
      </c>
      <c r="Q36" s="22" t="s">
        <v>40</v>
      </c>
      <c r="R36" s="22"/>
    </row>
    <row r="37" spans="1:18" ht="65.25" customHeight="1" x14ac:dyDescent="0.25">
      <c r="A37" s="9" t="s">
        <v>58</v>
      </c>
      <c r="B37" s="19" t="s">
        <v>126</v>
      </c>
      <c r="C37" s="9" t="s">
        <v>52</v>
      </c>
      <c r="D37" s="9">
        <v>386</v>
      </c>
      <c r="E37" s="8">
        <v>878.23</v>
      </c>
      <c r="F37" s="8">
        <v>878.23</v>
      </c>
      <c r="G37" s="9" t="s">
        <v>36</v>
      </c>
      <c r="H37" s="9" t="s">
        <v>44</v>
      </c>
      <c r="I37" s="9" t="s">
        <v>37</v>
      </c>
      <c r="J37" s="9"/>
      <c r="K37" s="10">
        <v>46027</v>
      </c>
      <c r="L37" s="10">
        <v>46172</v>
      </c>
      <c r="M37" s="22" t="s">
        <v>12</v>
      </c>
      <c r="N37" s="22" t="s">
        <v>38</v>
      </c>
      <c r="O37" s="22" t="s">
        <v>53</v>
      </c>
      <c r="P37" s="22" t="s">
        <v>6</v>
      </c>
      <c r="Q37" s="22" t="s">
        <v>40</v>
      </c>
      <c r="R37" s="22" t="s">
        <v>41</v>
      </c>
    </row>
    <row r="38" spans="1:18" ht="51" x14ac:dyDescent="0.25">
      <c r="A38" s="9" t="s">
        <v>58</v>
      </c>
      <c r="B38" s="19" t="s">
        <v>79</v>
      </c>
      <c r="C38" s="9" t="s">
        <v>35</v>
      </c>
      <c r="D38" s="9">
        <v>4752</v>
      </c>
      <c r="E38" s="8">
        <v>25000</v>
      </c>
      <c r="F38" s="8">
        <f t="shared" ref="F38:F50" si="5">E38</f>
        <v>25000</v>
      </c>
      <c r="G38" s="9" t="s">
        <v>66</v>
      </c>
      <c r="H38" s="9" t="s">
        <v>44</v>
      </c>
      <c r="I38" s="9" t="s">
        <v>44</v>
      </c>
      <c r="J38" s="9">
        <f>$S$65-L38</f>
        <v>54</v>
      </c>
      <c r="K38" s="10">
        <v>46272</v>
      </c>
      <c r="L38" s="10">
        <v>46333</v>
      </c>
      <c r="M38" s="22" t="s">
        <v>12</v>
      </c>
      <c r="N38" s="22" t="s">
        <v>38</v>
      </c>
      <c r="O38" s="22" t="s">
        <v>80</v>
      </c>
      <c r="P38" s="22" t="s">
        <v>6</v>
      </c>
      <c r="Q38" s="9"/>
      <c r="R38" s="22" t="s">
        <v>41</v>
      </c>
    </row>
    <row r="39" spans="1:18" ht="51" x14ac:dyDescent="0.25">
      <c r="A39" s="9" t="s">
        <v>58</v>
      </c>
      <c r="B39" s="19" t="s">
        <v>100</v>
      </c>
      <c r="C39" s="9" t="s">
        <v>52</v>
      </c>
      <c r="D39" s="9">
        <v>8</v>
      </c>
      <c r="E39" s="33">
        <v>1300</v>
      </c>
      <c r="F39" s="33">
        <v>1300</v>
      </c>
      <c r="G39" s="9" t="s">
        <v>36</v>
      </c>
      <c r="H39" s="9" t="s">
        <v>37</v>
      </c>
      <c r="I39" s="9" t="s">
        <v>37</v>
      </c>
      <c r="J39" s="9"/>
      <c r="K39" s="10">
        <v>45994</v>
      </c>
      <c r="L39" s="10">
        <v>46124</v>
      </c>
      <c r="M39" s="22" t="s">
        <v>12</v>
      </c>
      <c r="N39" s="22" t="s">
        <v>38</v>
      </c>
      <c r="O39" s="22" t="s">
        <v>53</v>
      </c>
      <c r="P39" s="22" t="s">
        <v>6</v>
      </c>
      <c r="Q39" s="22" t="s">
        <v>40</v>
      </c>
      <c r="R39" s="22"/>
    </row>
    <row r="40" spans="1:18" ht="63.75" x14ac:dyDescent="0.25">
      <c r="A40" s="9" t="s">
        <v>58</v>
      </c>
      <c r="B40" s="19" t="s">
        <v>81</v>
      </c>
      <c r="C40" s="9" t="s">
        <v>35</v>
      </c>
      <c r="D40" s="9">
        <v>1</v>
      </c>
      <c r="E40" s="8">
        <v>14000</v>
      </c>
      <c r="F40" s="8">
        <f t="shared" si="5"/>
        <v>14000</v>
      </c>
      <c r="G40" s="9" t="s">
        <v>66</v>
      </c>
      <c r="H40" s="9" t="s">
        <v>44</v>
      </c>
      <c r="I40" s="9" t="s">
        <v>44</v>
      </c>
      <c r="J40" s="9">
        <f t="shared" ref="J40:J54" si="6">$S$65-L40</f>
        <v>35</v>
      </c>
      <c r="K40" s="10">
        <v>46235</v>
      </c>
      <c r="L40" s="10">
        <v>46352</v>
      </c>
      <c r="M40" s="22" t="s">
        <v>12</v>
      </c>
      <c r="N40" s="22" t="s">
        <v>38</v>
      </c>
      <c r="O40" s="22" t="s">
        <v>57</v>
      </c>
      <c r="P40" s="22" t="s">
        <v>6</v>
      </c>
      <c r="Q40" s="9"/>
      <c r="R40" s="22" t="s">
        <v>41</v>
      </c>
    </row>
    <row r="41" spans="1:18" ht="51.75" customHeight="1" x14ac:dyDescent="0.25">
      <c r="A41" s="9" t="s">
        <v>58</v>
      </c>
      <c r="B41" s="19" t="s">
        <v>117</v>
      </c>
      <c r="C41" s="9" t="s">
        <v>62</v>
      </c>
      <c r="D41" s="9">
        <v>3</v>
      </c>
      <c r="E41" s="8">
        <v>240000</v>
      </c>
      <c r="F41" s="8">
        <f>E41/365*J41</f>
        <v>140054.79452054793</v>
      </c>
      <c r="G41" s="9" t="s">
        <v>36</v>
      </c>
      <c r="H41" s="9" t="s">
        <v>44</v>
      </c>
      <c r="I41" s="9" t="s">
        <v>44</v>
      </c>
      <c r="J41" s="9">
        <f t="shared" si="6"/>
        <v>213</v>
      </c>
      <c r="K41" s="10">
        <v>45964</v>
      </c>
      <c r="L41" s="10">
        <v>46174</v>
      </c>
      <c r="M41" s="22" t="s">
        <v>12</v>
      </c>
      <c r="N41" s="22" t="s">
        <v>38</v>
      </c>
      <c r="O41" s="22" t="s">
        <v>63</v>
      </c>
      <c r="P41" s="22" t="s">
        <v>6</v>
      </c>
      <c r="Q41" s="22" t="s">
        <v>40</v>
      </c>
      <c r="R41" s="22" t="s">
        <v>41</v>
      </c>
    </row>
    <row r="42" spans="1:18" ht="51" x14ac:dyDescent="0.25">
      <c r="A42" s="9" t="s">
        <v>58</v>
      </c>
      <c r="B42" s="19" t="s">
        <v>82</v>
      </c>
      <c r="C42" s="9" t="s">
        <v>83</v>
      </c>
      <c r="D42" s="9">
        <v>7000</v>
      </c>
      <c r="E42" s="8">
        <v>42000</v>
      </c>
      <c r="F42" s="8">
        <f t="shared" si="5"/>
        <v>42000</v>
      </c>
      <c r="G42" s="9" t="s">
        <v>66</v>
      </c>
      <c r="H42" s="9" t="s">
        <v>44</v>
      </c>
      <c r="I42" s="9" t="s">
        <v>44</v>
      </c>
      <c r="J42" s="9">
        <f t="shared" si="6"/>
        <v>162</v>
      </c>
      <c r="K42" s="10">
        <v>46134</v>
      </c>
      <c r="L42" s="10">
        <v>46225</v>
      </c>
      <c r="M42" s="22" t="s">
        <v>12</v>
      </c>
      <c r="N42" s="22" t="s">
        <v>38</v>
      </c>
      <c r="O42" s="22" t="s">
        <v>53</v>
      </c>
      <c r="P42" s="22" t="s">
        <v>6</v>
      </c>
      <c r="Q42" s="9"/>
      <c r="R42" s="22" t="s">
        <v>41</v>
      </c>
    </row>
    <row r="43" spans="1:18" ht="127.5" x14ac:dyDescent="0.25">
      <c r="A43" s="9" t="s">
        <v>58</v>
      </c>
      <c r="B43" s="19" t="s">
        <v>84</v>
      </c>
      <c r="C43" s="9" t="s">
        <v>52</v>
      </c>
      <c r="D43" s="9">
        <v>3</v>
      </c>
      <c r="E43" s="8">
        <v>131947.68</v>
      </c>
      <c r="F43" s="8">
        <v>131947.68</v>
      </c>
      <c r="G43" s="9" t="s">
        <v>66</v>
      </c>
      <c r="H43" s="9" t="s">
        <v>44</v>
      </c>
      <c r="I43" s="9" t="s">
        <v>44</v>
      </c>
      <c r="J43" s="9">
        <f t="shared" si="6"/>
        <v>213</v>
      </c>
      <c r="K43" s="10">
        <v>46137</v>
      </c>
      <c r="L43" s="10">
        <v>46174</v>
      </c>
      <c r="M43" s="22" t="s">
        <v>12</v>
      </c>
      <c r="N43" s="22" t="s">
        <v>38</v>
      </c>
      <c r="O43" s="22" t="s">
        <v>85</v>
      </c>
      <c r="P43" s="22" t="s">
        <v>6</v>
      </c>
      <c r="Q43" s="9"/>
      <c r="R43" s="22" t="s">
        <v>41</v>
      </c>
    </row>
    <row r="44" spans="1:18" ht="89.25" x14ac:dyDescent="0.25">
      <c r="A44" s="9" t="s">
        <v>120</v>
      </c>
      <c r="B44" s="19" t="s">
        <v>118</v>
      </c>
      <c r="C44" s="9" t="s">
        <v>35</v>
      </c>
      <c r="D44" s="9">
        <v>1</v>
      </c>
      <c r="E44" s="8">
        <v>240000</v>
      </c>
      <c r="F44" s="8">
        <v>100000</v>
      </c>
      <c r="G44" s="9" t="s">
        <v>66</v>
      </c>
      <c r="H44" s="9" t="s">
        <v>37</v>
      </c>
      <c r="I44" s="9" t="s">
        <v>37</v>
      </c>
      <c r="J44" s="9">
        <f t="shared" si="6"/>
        <v>262</v>
      </c>
      <c r="K44" s="10">
        <v>46004</v>
      </c>
      <c r="L44" s="10">
        <v>46125</v>
      </c>
      <c r="M44" s="22" t="s">
        <v>12</v>
      </c>
      <c r="N44" s="22" t="s">
        <v>38</v>
      </c>
      <c r="O44" s="22" t="s">
        <v>85</v>
      </c>
      <c r="P44" s="22" t="s">
        <v>6</v>
      </c>
      <c r="Q44" s="9"/>
      <c r="R44" s="22" t="s">
        <v>41</v>
      </c>
    </row>
    <row r="45" spans="1:18" ht="51" x14ac:dyDescent="0.25">
      <c r="A45" s="9" t="s">
        <v>58</v>
      </c>
      <c r="B45" s="19" t="s">
        <v>96</v>
      </c>
      <c r="C45" s="9" t="s">
        <v>52</v>
      </c>
      <c r="D45" s="9">
        <v>29</v>
      </c>
      <c r="E45" s="8">
        <v>135003.82999999999</v>
      </c>
      <c r="F45" s="8">
        <f t="shared" si="5"/>
        <v>135003.82999999999</v>
      </c>
      <c r="G45" s="9" t="s">
        <v>36</v>
      </c>
      <c r="H45" s="9" t="s">
        <v>48</v>
      </c>
      <c r="I45" s="9" t="s">
        <v>44</v>
      </c>
      <c r="J45" s="9">
        <f t="shared" si="6"/>
        <v>94</v>
      </c>
      <c r="K45" s="10">
        <v>45995</v>
      </c>
      <c r="L45" s="10">
        <v>46293</v>
      </c>
      <c r="M45" s="22" t="s">
        <v>13</v>
      </c>
      <c r="N45" s="22" t="s">
        <v>38</v>
      </c>
      <c r="O45" s="22" t="s">
        <v>90</v>
      </c>
      <c r="P45" s="22" t="s">
        <v>6</v>
      </c>
      <c r="Q45" s="22" t="s">
        <v>40</v>
      </c>
      <c r="R45" s="22"/>
    </row>
    <row r="46" spans="1:18" ht="113.25" customHeight="1" x14ac:dyDescent="0.25">
      <c r="A46" s="9" t="s">
        <v>58</v>
      </c>
      <c r="B46" s="19" t="s">
        <v>113</v>
      </c>
      <c r="C46" s="9" t="s">
        <v>62</v>
      </c>
      <c r="D46" s="9">
        <v>4</v>
      </c>
      <c r="E46" s="8">
        <v>265501.32</v>
      </c>
      <c r="F46" s="8">
        <f>E46/365*J46</f>
        <v>154936.38673972603</v>
      </c>
      <c r="G46" s="9" t="s">
        <v>36</v>
      </c>
      <c r="H46" s="9" t="s">
        <v>48</v>
      </c>
      <c r="I46" s="9" t="s">
        <v>44</v>
      </c>
      <c r="J46" s="9">
        <f t="shared" si="6"/>
        <v>213</v>
      </c>
      <c r="K46" s="10">
        <v>45986</v>
      </c>
      <c r="L46" s="10">
        <v>46174</v>
      </c>
      <c r="M46" s="22" t="s">
        <v>12</v>
      </c>
      <c r="N46" s="22" t="s">
        <v>38</v>
      </c>
      <c r="O46" s="22" t="s">
        <v>63</v>
      </c>
      <c r="P46" s="22" t="s">
        <v>6</v>
      </c>
      <c r="Q46" s="22" t="s">
        <v>40</v>
      </c>
      <c r="R46" s="22"/>
    </row>
    <row r="47" spans="1:18" ht="106.5" customHeight="1" x14ac:dyDescent="0.25">
      <c r="A47" s="9" t="s">
        <v>58</v>
      </c>
      <c r="B47" s="19" t="s">
        <v>112</v>
      </c>
      <c r="C47" s="9" t="s">
        <v>35</v>
      </c>
      <c r="D47" s="9">
        <v>1</v>
      </c>
      <c r="E47" s="8">
        <v>65000</v>
      </c>
      <c r="F47" s="8">
        <f t="shared" si="5"/>
        <v>65000</v>
      </c>
      <c r="G47" s="9" t="s">
        <v>36</v>
      </c>
      <c r="H47" s="9" t="s">
        <v>48</v>
      </c>
      <c r="I47" s="9" t="s">
        <v>48</v>
      </c>
      <c r="J47" s="9">
        <f t="shared" si="6"/>
        <v>244</v>
      </c>
      <c r="K47" s="10">
        <v>46038</v>
      </c>
      <c r="L47" s="10">
        <v>46143</v>
      </c>
      <c r="M47" s="22" t="s">
        <v>12</v>
      </c>
      <c r="N47" s="22" t="s">
        <v>38</v>
      </c>
      <c r="O47" s="22" t="s">
        <v>39</v>
      </c>
      <c r="P47" s="22" t="s">
        <v>6</v>
      </c>
      <c r="Q47" s="22" t="s">
        <v>40</v>
      </c>
      <c r="R47" s="22"/>
    </row>
    <row r="48" spans="1:18" ht="112.5" customHeight="1" x14ac:dyDescent="0.25">
      <c r="A48" s="9" t="s">
        <v>58</v>
      </c>
      <c r="B48" s="19" t="s">
        <v>110</v>
      </c>
      <c r="C48" s="9" t="s">
        <v>35</v>
      </c>
      <c r="D48" s="9">
        <v>1</v>
      </c>
      <c r="E48" s="8">
        <v>3000</v>
      </c>
      <c r="F48" s="8">
        <v>3000</v>
      </c>
      <c r="G48" s="9" t="s">
        <v>36</v>
      </c>
      <c r="H48" s="9" t="s">
        <v>48</v>
      </c>
      <c r="I48" s="9" t="s">
        <v>44</v>
      </c>
      <c r="J48" s="9">
        <f t="shared" si="6"/>
        <v>296</v>
      </c>
      <c r="K48" s="10">
        <v>46007</v>
      </c>
      <c r="L48" s="10">
        <v>46091</v>
      </c>
      <c r="M48" s="22" t="s">
        <v>12</v>
      </c>
      <c r="N48" s="22" t="s">
        <v>38</v>
      </c>
      <c r="O48" s="22" t="s">
        <v>39</v>
      </c>
      <c r="P48" s="22" t="s">
        <v>6</v>
      </c>
      <c r="Q48" s="22" t="s">
        <v>40</v>
      </c>
      <c r="R48" s="22"/>
    </row>
    <row r="49" spans="1:18" ht="115.5" customHeight="1" x14ac:dyDescent="0.25">
      <c r="A49" s="9" t="s">
        <v>128</v>
      </c>
      <c r="B49" s="19" t="s">
        <v>134</v>
      </c>
      <c r="C49" s="9" t="s">
        <v>52</v>
      </c>
      <c r="D49" s="9">
        <v>1</v>
      </c>
      <c r="E49" s="8">
        <v>60000</v>
      </c>
      <c r="F49" s="8">
        <v>60000</v>
      </c>
      <c r="G49" s="9" t="s">
        <v>36</v>
      </c>
      <c r="H49" s="9" t="s">
        <v>127</v>
      </c>
      <c r="I49" s="9" t="s">
        <v>48</v>
      </c>
      <c r="J49" s="9" t="s">
        <v>48</v>
      </c>
      <c r="K49" s="10">
        <v>46078</v>
      </c>
      <c r="L49" s="10">
        <v>46101</v>
      </c>
      <c r="M49" s="22" t="s">
        <v>12</v>
      </c>
      <c r="N49" s="22" t="s">
        <v>38</v>
      </c>
      <c r="O49" s="22" t="s">
        <v>39</v>
      </c>
      <c r="P49" s="22" t="s">
        <v>6</v>
      </c>
      <c r="Q49" s="22" t="s">
        <v>40</v>
      </c>
      <c r="R49" s="22"/>
    </row>
    <row r="50" spans="1:18" ht="140.25" customHeight="1" x14ac:dyDescent="0.25">
      <c r="A50" s="24" t="s">
        <v>86</v>
      </c>
      <c r="B50" s="19" t="s">
        <v>87</v>
      </c>
      <c r="C50" s="24" t="s">
        <v>35</v>
      </c>
      <c r="D50" s="9">
        <v>1</v>
      </c>
      <c r="E50" s="8">
        <v>100000</v>
      </c>
      <c r="F50" s="8">
        <f t="shared" si="5"/>
        <v>100000</v>
      </c>
      <c r="G50" s="9" t="s">
        <v>36</v>
      </c>
      <c r="H50" s="9" t="s">
        <v>48</v>
      </c>
      <c r="I50" s="9" t="s">
        <v>44</v>
      </c>
      <c r="J50" s="9">
        <f t="shared" si="6"/>
        <v>183</v>
      </c>
      <c r="K50" s="10">
        <v>45931</v>
      </c>
      <c r="L50" s="10">
        <v>46204</v>
      </c>
      <c r="M50" s="22" t="s">
        <v>12</v>
      </c>
      <c r="N50" s="22" t="s">
        <v>38</v>
      </c>
      <c r="O50" s="22" t="s">
        <v>57</v>
      </c>
      <c r="P50" s="22" t="s">
        <v>6</v>
      </c>
      <c r="Q50" s="22" t="s">
        <v>40</v>
      </c>
      <c r="R50" s="22" t="s">
        <v>41</v>
      </c>
    </row>
    <row r="51" spans="1:18" ht="51" x14ac:dyDescent="0.25">
      <c r="A51" s="24" t="s">
        <v>86</v>
      </c>
      <c r="B51" s="19" t="s">
        <v>91</v>
      </c>
      <c r="C51" s="24" t="s">
        <v>92</v>
      </c>
      <c r="D51" s="9">
        <v>122</v>
      </c>
      <c r="E51" s="8">
        <v>179775.45</v>
      </c>
      <c r="F51" s="8">
        <v>179775.45</v>
      </c>
      <c r="G51" s="9" t="s">
        <v>36</v>
      </c>
      <c r="H51" s="9" t="s">
        <v>37</v>
      </c>
      <c r="I51" s="9" t="s">
        <v>44</v>
      </c>
      <c r="J51" s="9">
        <f t="shared" si="6"/>
        <v>91</v>
      </c>
      <c r="K51" s="10">
        <v>46082</v>
      </c>
      <c r="L51" s="10">
        <v>46296</v>
      </c>
      <c r="M51" s="22" t="s">
        <v>12</v>
      </c>
      <c r="N51" s="22" t="s">
        <v>38</v>
      </c>
      <c r="O51" s="22" t="s">
        <v>39</v>
      </c>
      <c r="P51" s="22" t="s">
        <v>6</v>
      </c>
      <c r="Q51" s="22" t="s">
        <v>40</v>
      </c>
      <c r="R51" s="22" t="s">
        <v>41</v>
      </c>
    </row>
    <row r="52" spans="1:18" ht="63.75" x14ac:dyDescent="0.25">
      <c r="A52" s="24" t="s">
        <v>86</v>
      </c>
      <c r="B52" s="19" t="s">
        <v>88</v>
      </c>
      <c r="C52" s="24" t="s">
        <v>35</v>
      </c>
      <c r="D52" s="9">
        <v>1</v>
      </c>
      <c r="E52" s="8">
        <v>59150</v>
      </c>
      <c r="F52" s="8">
        <f t="shared" ref="F52:F53" si="7">E52/365*J52</f>
        <v>9723.2876712328762</v>
      </c>
      <c r="G52" s="9" t="s">
        <v>36</v>
      </c>
      <c r="H52" s="9" t="s">
        <v>44</v>
      </c>
      <c r="I52" s="9" t="s">
        <v>44</v>
      </c>
      <c r="J52" s="9">
        <f t="shared" si="6"/>
        <v>60</v>
      </c>
      <c r="K52" s="10">
        <v>45962</v>
      </c>
      <c r="L52" s="10">
        <v>46327</v>
      </c>
      <c r="M52" s="22" t="s">
        <v>12</v>
      </c>
      <c r="N52" s="22" t="s">
        <v>38</v>
      </c>
      <c r="O52" s="22" t="s">
        <v>57</v>
      </c>
      <c r="P52" s="22" t="s">
        <v>6</v>
      </c>
      <c r="Q52" s="22" t="s">
        <v>40</v>
      </c>
      <c r="R52" s="22" t="s">
        <v>41</v>
      </c>
    </row>
    <row r="53" spans="1:18" ht="63.75" x14ac:dyDescent="0.25">
      <c r="A53" s="24" t="s">
        <v>86</v>
      </c>
      <c r="B53" s="19" t="s">
        <v>89</v>
      </c>
      <c r="C53" s="24" t="s">
        <v>35</v>
      </c>
      <c r="D53" s="9">
        <v>1</v>
      </c>
      <c r="E53" s="8">
        <v>14040</v>
      </c>
      <c r="F53" s="8">
        <f t="shared" si="7"/>
        <v>10539.616438356165</v>
      </c>
      <c r="G53" s="9" t="s">
        <v>36</v>
      </c>
      <c r="H53" s="9" t="s">
        <v>37</v>
      </c>
      <c r="I53" s="9" t="s">
        <v>44</v>
      </c>
      <c r="J53" s="9">
        <f t="shared" si="6"/>
        <v>274</v>
      </c>
      <c r="K53" s="10">
        <v>45962</v>
      </c>
      <c r="L53" s="10">
        <v>46113</v>
      </c>
      <c r="M53" s="22" t="s">
        <v>12</v>
      </c>
      <c r="N53" s="22" t="s">
        <v>38</v>
      </c>
      <c r="O53" s="22" t="s">
        <v>57</v>
      </c>
      <c r="P53" s="22" t="s">
        <v>6</v>
      </c>
      <c r="Q53" s="22" t="s">
        <v>40</v>
      </c>
      <c r="R53" s="22" t="s">
        <v>41</v>
      </c>
    </row>
    <row r="54" spans="1:18" ht="97.5" customHeight="1" x14ac:dyDescent="0.25">
      <c r="A54" s="50" t="s">
        <v>125</v>
      </c>
      <c r="B54" s="52" t="s">
        <v>122</v>
      </c>
      <c r="C54" s="24" t="s">
        <v>52</v>
      </c>
      <c r="D54" s="24">
        <v>14</v>
      </c>
      <c r="E54" s="8">
        <v>221940.9</v>
      </c>
      <c r="F54" s="8">
        <v>165699.9</v>
      </c>
      <c r="G54" s="9" t="s">
        <v>36</v>
      </c>
      <c r="H54" s="9" t="s">
        <v>48</v>
      </c>
      <c r="I54" s="9" t="s">
        <v>48</v>
      </c>
      <c r="J54" s="9">
        <f t="shared" si="6"/>
        <v>245</v>
      </c>
      <c r="K54" s="10">
        <v>46066</v>
      </c>
      <c r="L54" s="10">
        <v>46142</v>
      </c>
      <c r="M54" s="22" t="s">
        <v>13</v>
      </c>
      <c r="N54" s="22" t="s">
        <v>38</v>
      </c>
      <c r="O54" s="22" t="s">
        <v>57</v>
      </c>
      <c r="P54" s="22" t="s">
        <v>6</v>
      </c>
      <c r="Q54" s="22" t="s">
        <v>40</v>
      </c>
      <c r="R54" s="22"/>
    </row>
    <row r="55" spans="1:18" ht="93.75" customHeight="1" x14ac:dyDescent="0.25">
      <c r="A55" s="51"/>
      <c r="B55" s="53"/>
      <c r="C55" s="24" t="s">
        <v>35</v>
      </c>
      <c r="D55" s="24">
        <v>53</v>
      </c>
      <c r="E55" s="8">
        <v>296366.09999999998</v>
      </c>
      <c r="F55" s="8">
        <v>134628.20000000001</v>
      </c>
      <c r="G55" s="9" t="s">
        <v>36</v>
      </c>
      <c r="H55" s="9" t="s">
        <v>48</v>
      </c>
      <c r="I55" s="9" t="s">
        <v>48</v>
      </c>
      <c r="J55" s="9"/>
      <c r="K55" s="10">
        <v>46066</v>
      </c>
      <c r="L55" s="10">
        <v>46142</v>
      </c>
      <c r="M55" s="22" t="s">
        <v>12</v>
      </c>
      <c r="N55" s="22" t="s">
        <v>38</v>
      </c>
      <c r="O55" s="22" t="s">
        <v>57</v>
      </c>
      <c r="P55" s="22" t="s">
        <v>6</v>
      </c>
      <c r="Q55" s="22" t="s">
        <v>40</v>
      </c>
      <c r="R55" s="22"/>
    </row>
    <row r="56" spans="1:18" ht="51" x14ac:dyDescent="0.25">
      <c r="A56" s="24" t="s">
        <v>86</v>
      </c>
      <c r="B56" s="19" t="s">
        <v>99</v>
      </c>
      <c r="C56" s="24" t="s">
        <v>52</v>
      </c>
      <c r="D56" s="9">
        <v>3</v>
      </c>
      <c r="E56" s="8">
        <v>7000</v>
      </c>
      <c r="F56" s="8">
        <v>7000</v>
      </c>
      <c r="G56" s="9" t="s">
        <v>36</v>
      </c>
      <c r="H56" s="9" t="s">
        <v>48</v>
      </c>
      <c r="I56" s="9" t="s">
        <v>37</v>
      </c>
      <c r="J56" s="9">
        <f>$S$65-L56</f>
        <v>184</v>
      </c>
      <c r="K56" s="10">
        <v>45994</v>
      </c>
      <c r="L56" s="10">
        <v>46203</v>
      </c>
      <c r="M56" s="22" t="s">
        <v>13</v>
      </c>
      <c r="N56" s="22" t="s">
        <v>38</v>
      </c>
      <c r="O56" s="22" t="s">
        <v>111</v>
      </c>
      <c r="P56" s="22" t="s">
        <v>6</v>
      </c>
      <c r="Q56" s="22" t="s">
        <v>40</v>
      </c>
      <c r="R56" s="22"/>
    </row>
    <row r="57" spans="1:18" ht="46.5" customHeight="1" x14ac:dyDescent="0.25">
      <c r="A57" s="54" t="s">
        <v>124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</row>
    <row r="58" spans="1:18" x14ac:dyDescent="0.25">
      <c r="F58" s="29"/>
    </row>
    <row r="59" spans="1:18" ht="33.75" customHeight="1" x14ac:dyDescent="0.25"/>
    <row r="61" spans="1:18" x14ac:dyDescent="0.25">
      <c r="D61" s="30"/>
      <c r="E61" s="30"/>
      <c r="F61" s="30"/>
      <c r="G61" s="30"/>
      <c r="H61" s="30"/>
      <c r="I61" s="30"/>
    </row>
    <row r="62" spans="1:18" x14ac:dyDescent="0.25">
      <c r="D62" s="30"/>
      <c r="E62" s="31"/>
      <c r="F62" s="30"/>
      <c r="G62" s="30"/>
      <c r="H62" s="30"/>
      <c r="I62" s="30"/>
    </row>
    <row r="63" spans="1:18" ht="20.25" customHeight="1" x14ac:dyDescent="0.25"/>
    <row r="64" spans="1:18" ht="20.25" customHeight="1" x14ac:dyDescent="0.25"/>
    <row r="65" spans="1:28" ht="25.5" x14ac:dyDescent="0.2">
      <c r="S65" s="12">
        <v>46387</v>
      </c>
      <c r="T65" s="13"/>
      <c r="U65" s="14" t="s">
        <v>42</v>
      </c>
      <c r="V65" s="15">
        <f>[1]Orçamento!J47</f>
        <v>3650135.44</v>
      </c>
    </row>
    <row r="66" spans="1:28" x14ac:dyDescent="0.25">
      <c r="W66" s="1"/>
    </row>
    <row r="74" spans="1:28" ht="20.25" x14ac:dyDescent="0.25">
      <c r="A74" s="37" t="s">
        <v>121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9"/>
      <c r="U74" s="40" t="s">
        <v>123</v>
      </c>
      <c r="V74" s="40"/>
      <c r="W74" s="40"/>
      <c r="X74" s="40"/>
      <c r="Y74" s="40"/>
      <c r="Z74" s="40"/>
      <c r="AA74" s="40"/>
      <c r="AB74" s="40"/>
    </row>
    <row r="75" spans="1:28" x14ac:dyDescent="0.25">
      <c r="A75" s="47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9"/>
      <c r="W75" s="1"/>
    </row>
    <row r="76" spans="1:28" ht="63.75" x14ac:dyDescent="0.25">
      <c r="A76" s="6" t="s">
        <v>33</v>
      </c>
      <c r="B76" s="19" t="s">
        <v>43</v>
      </c>
      <c r="C76" s="6" t="s">
        <v>35</v>
      </c>
      <c r="D76" s="9">
        <v>1</v>
      </c>
      <c r="E76" s="8">
        <v>80000</v>
      </c>
      <c r="F76" s="8">
        <f>E76</f>
        <v>80000</v>
      </c>
      <c r="G76" s="9" t="s">
        <v>36</v>
      </c>
      <c r="H76" s="9" t="s">
        <v>37</v>
      </c>
      <c r="I76" s="9" t="s">
        <v>44</v>
      </c>
      <c r="J76" s="9">
        <f>$S$65-L76</f>
        <v>30</v>
      </c>
      <c r="K76" s="10">
        <v>46235</v>
      </c>
      <c r="L76" s="10">
        <v>46357</v>
      </c>
      <c r="M76" s="22" t="s">
        <v>12</v>
      </c>
      <c r="N76" s="22" t="s">
        <v>38</v>
      </c>
      <c r="O76" s="22" t="s">
        <v>39</v>
      </c>
      <c r="P76" s="22" t="s">
        <v>6</v>
      </c>
      <c r="Q76" s="22" t="s">
        <v>40</v>
      </c>
      <c r="R76" s="22" t="s">
        <v>41</v>
      </c>
      <c r="U76" s="2"/>
      <c r="V76" s="3" t="s">
        <v>4</v>
      </c>
      <c r="W76" s="3" t="s">
        <v>5</v>
      </c>
      <c r="X76" s="3" t="s">
        <v>6</v>
      </c>
      <c r="Y76" s="3" t="s">
        <v>7</v>
      </c>
      <c r="Z76" s="3" t="s">
        <v>8</v>
      </c>
      <c r="AA76" s="3" t="s">
        <v>9</v>
      </c>
      <c r="AB76" s="3" t="s">
        <v>10</v>
      </c>
    </row>
    <row r="77" spans="1:28" ht="127.5" x14ac:dyDescent="0.25">
      <c r="A77" s="9" t="s">
        <v>46</v>
      </c>
      <c r="B77" s="19" t="s">
        <v>47</v>
      </c>
      <c r="C77" s="9" t="s">
        <v>35</v>
      </c>
      <c r="D77" s="9">
        <v>1</v>
      </c>
      <c r="E77" s="8">
        <v>1000000</v>
      </c>
      <c r="F77" s="8">
        <f>E77/365*J77</f>
        <v>169863.01369863012</v>
      </c>
      <c r="G77" s="9" t="s">
        <v>36</v>
      </c>
      <c r="H77" s="9" t="s">
        <v>44</v>
      </c>
      <c r="I77" s="9" t="s">
        <v>48</v>
      </c>
      <c r="J77" s="9">
        <f>$S$65-L77</f>
        <v>62</v>
      </c>
      <c r="K77" s="10">
        <v>46142</v>
      </c>
      <c r="L77" s="10">
        <v>46325</v>
      </c>
      <c r="M77" s="11" t="s">
        <v>12</v>
      </c>
      <c r="N77" s="11" t="s">
        <v>38</v>
      </c>
      <c r="O77" s="11" t="s">
        <v>49</v>
      </c>
      <c r="P77" s="11" t="s">
        <v>6</v>
      </c>
      <c r="Q77" s="11" t="s">
        <v>40</v>
      </c>
      <c r="R77" s="11" t="s">
        <v>41</v>
      </c>
      <c r="U77" s="4" t="s">
        <v>12</v>
      </c>
      <c r="V77" s="2">
        <f>SUMIFS($E:$E,$M:$M,$U77,$P:$P,V$3)</f>
        <v>0</v>
      </c>
      <c r="W77" s="2">
        <f>SUMIFS($E:$E,$M:$M,$U77,$P:$P,W$3)</f>
        <v>0</v>
      </c>
      <c r="X77" s="5">
        <f>SUMIFS(F76:F86, M76:M86,$U$4,P76:P86,$X$3)</f>
        <v>1670963.01369863</v>
      </c>
      <c r="Y77" s="2">
        <f t="shared" ref="Y77:AB78" si="8">SUMIFS($E:$E,$M:$M,$U77,$P:$P,Y$3)</f>
        <v>0</v>
      </c>
      <c r="Z77" s="2">
        <f t="shared" si="8"/>
        <v>0</v>
      </c>
      <c r="AA77" s="2">
        <f t="shared" si="8"/>
        <v>0</v>
      </c>
      <c r="AB77" s="2">
        <f t="shared" si="8"/>
        <v>0</v>
      </c>
    </row>
    <row r="78" spans="1:28" ht="127.5" x14ac:dyDescent="0.25">
      <c r="A78" s="9" t="s">
        <v>50</v>
      </c>
      <c r="B78" s="19" t="s">
        <v>55</v>
      </c>
      <c r="C78" s="9" t="s">
        <v>35</v>
      </c>
      <c r="D78" s="9">
        <v>1</v>
      </c>
      <c r="E78" s="8">
        <v>750000</v>
      </c>
      <c r="F78" s="8">
        <f>E78/365*J78</f>
        <v>256849.31506849313</v>
      </c>
      <c r="G78" s="9" t="s">
        <v>36</v>
      </c>
      <c r="H78" s="9" t="s">
        <v>44</v>
      </c>
      <c r="I78" s="9" t="s">
        <v>44</v>
      </c>
      <c r="J78" s="9">
        <f>$S$65-L78</f>
        <v>125</v>
      </c>
      <c r="K78" s="10">
        <v>46054</v>
      </c>
      <c r="L78" s="10">
        <v>46262</v>
      </c>
      <c r="M78" s="22" t="s">
        <v>12</v>
      </c>
      <c r="N78" s="22" t="s">
        <v>38</v>
      </c>
      <c r="O78" s="22" t="s">
        <v>39</v>
      </c>
      <c r="P78" s="22" t="s">
        <v>6</v>
      </c>
      <c r="Q78" s="22" t="s">
        <v>40</v>
      </c>
      <c r="R78" s="22" t="s">
        <v>41</v>
      </c>
      <c r="U78" s="4" t="s">
        <v>13</v>
      </c>
      <c r="V78" s="2">
        <f>SUMIFS($E:$E,$M:$M,$U78,$P:$P,V$3)</f>
        <v>0</v>
      </c>
      <c r="W78" s="2">
        <f>SUMIFS($E:$E,$M:$M,$U78,$P:$P,W$3)</f>
        <v>0</v>
      </c>
      <c r="X78" s="5">
        <f>SUMIFS(F81:F132, M81:M132,$U$5,P81:P132,$X$3)</f>
        <v>431449.36</v>
      </c>
      <c r="Y78" s="2">
        <f t="shared" si="8"/>
        <v>0</v>
      </c>
      <c r="Z78" s="2">
        <f t="shared" si="8"/>
        <v>0</v>
      </c>
      <c r="AA78" s="2">
        <f t="shared" si="8"/>
        <v>0</v>
      </c>
      <c r="AB78" s="2">
        <f t="shared" si="8"/>
        <v>0</v>
      </c>
    </row>
    <row r="79" spans="1:28" ht="63.75" x14ac:dyDescent="0.25">
      <c r="A79" s="9" t="s">
        <v>103</v>
      </c>
      <c r="B79" s="19" t="s">
        <v>105</v>
      </c>
      <c r="C79" s="9" t="s">
        <v>35</v>
      </c>
      <c r="D79" s="9">
        <v>1</v>
      </c>
      <c r="E79" s="8">
        <v>250000</v>
      </c>
      <c r="F79" s="8">
        <v>250000</v>
      </c>
      <c r="G79" s="9" t="s">
        <v>36</v>
      </c>
      <c r="H79" s="9" t="s">
        <v>44</v>
      </c>
      <c r="I79" s="9" t="s">
        <v>44</v>
      </c>
      <c r="J79" s="9"/>
      <c r="K79" s="10">
        <v>45994</v>
      </c>
      <c r="L79" s="10">
        <v>46203</v>
      </c>
      <c r="M79" s="22" t="s">
        <v>12</v>
      </c>
      <c r="N79" s="22" t="s">
        <v>38</v>
      </c>
      <c r="O79" s="22" t="s">
        <v>49</v>
      </c>
      <c r="P79" s="22" t="s">
        <v>6</v>
      </c>
      <c r="Q79" s="22" t="s">
        <v>40</v>
      </c>
      <c r="R79" s="22"/>
    </row>
    <row r="80" spans="1:28" ht="51" x14ac:dyDescent="0.25">
      <c r="A80" s="9" t="s">
        <v>54</v>
      </c>
      <c r="B80" s="19" t="s">
        <v>108</v>
      </c>
      <c r="C80" s="9" t="s">
        <v>35</v>
      </c>
      <c r="D80" s="9">
        <v>1</v>
      </c>
      <c r="E80" s="8">
        <v>1608785.47</v>
      </c>
      <c r="F80" s="8">
        <v>250000</v>
      </c>
      <c r="G80" s="9" t="s">
        <v>36</v>
      </c>
      <c r="H80" s="9" t="s">
        <v>44</v>
      </c>
      <c r="I80" s="9" t="s">
        <v>48</v>
      </c>
      <c r="J80" s="9"/>
      <c r="K80" s="10">
        <v>45994</v>
      </c>
      <c r="L80" s="10">
        <v>46173</v>
      </c>
      <c r="M80" s="22" t="s">
        <v>12</v>
      </c>
      <c r="N80" s="22" t="s">
        <v>38</v>
      </c>
      <c r="O80" s="22" t="s">
        <v>39</v>
      </c>
      <c r="P80" s="22" t="s">
        <v>6</v>
      </c>
      <c r="Q80" s="22" t="s">
        <v>40</v>
      </c>
      <c r="R80" s="22"/>
    </row>
    <row r="81" spans="1:24" ht="89.25" x14ac:dyDescent="0.25">
      <c r="A81" s="9" t="s">
        <v>54</v>
      </c>
      <c r="B81" s="19" t="s">
        <v>56</v>
      </c>
      <c r="C81" s="9" t="s">
        <v>35</v>
      </c>
      <c r="D81" s="9">
        <v>1</v>
      </c>
      <c r="E81" s="8">
        <v>1000000</v>
      </c>
      <c r="F81" s="8">
        <f>E81/365*J81</f>
        <v>293150.68493150681</v>
      </c>
      <c r="G81" s="9" t="s">
        <v>36</v>
      </c>
      <c r="H81" s="9" t="s">
        <v>44</v>
      </c>
      <c r="I81" s="9" t="s">
        <v>48</v>
      </c>
      <c r="J81" s="9">
        <f>$S$65-L81</f>
        <v>107</v>
      </c>
      <c r="K81" s="10">
        <v>46054</v>
      </c>
      <c r="L81" s="10">
        <v>46280</v>
      </c>
      <c r="M81" s="22" t="s">
        <v>12</v>
      </c>
      <c r="N81" s="22" t="s">
        <v>38</v>
      </c>
      <c r="O81" s="22" t="s">
        <v>57</v>
      </c>
      <c r="P81" s="22" t="s">
        <v>6</v>
      </c>
      <c r="Q81" s="22" t="s">
        <v>40</v>
      </c>
      <c r="R81" s="22" t="s">
        <v>41</v>
      </c>
    </row>
    <row r="82" spans="1:24" ht="51" x14ac:dyDescent="0.25">
      <c r="A82" s="9" t="s">
        <v>58</v>
      </c>
      <c r="B82" s="19" t="s">
        <v>93</v>
      </c>
      <c r="C82" s="9" t="s">
        <v>35</v>
      </c>
      <c r="D82" s="9">
        <v>1</v>
      </c>
      <c r="E82" s="8">
        <v>66000</v>
      </c>
      <c r="F82" s="8">
        <f>E82</f>
        <v>66000</v>
      </c>
      <c r="G82" s="9" t="s">
        <v>36</v>
      </c>
      <c r="H82" s="9" t="s">
        <v>37</v>
      </c>
      <c r="I82" s="9" t="s">
        <v>37</v>
      </c>
      <c r="J82" s="9">
        <f>$S$65-L82</f>
        <v>121</v>
      </c>
      <c r="K82" s="10">
        <v>46143</v>
      </c>
      <c r="L82" s="10">
        <v>46266</v>
      </c>
      <c r="M82" s="22" t="s">
        <v>12</v>
      </c>
      <c r="N82" s="22" t="s">
        <v>38</v>
      </c>
      <c r="O82" s="22" t="s">
        <v>39</v>
      </c>
      <c r="P82" s="22" t="s">
        <v>6</v>
      </c>
      <c r="Q82" s="22" t="s">
        <v>40</v>
      </c>
      <c r="R82" s="22" t="s">
        <v>41</v>
      </c>
    </row>
    <row r="83" spans="1:24" ht="86.25" customHeight="1" x14ac:dyDescent="0.25">
      <c r="A83" s="24" t="s">
        <v>86</v>
      </c>
      <c r="B83" s="19" t="s">
        <v>106</v>
      </c>
      <c r="C83" s="24" t="s">
        <v>52</v>
      </c>
      <c r="D83" s="24">
        <v>124</v>
      </c>
      <c r="E83" s="8">
        <v>431449.36</v>
      </c>
      <c r="F83" s="8">
        <v>431449.36</v>
      </c>
      <c r="G83" s="9" t="s">
        <v>36</v>
      </c>
      <c r="H83" s="9" t="s">
        <v>48</v>
      </c>
      <c r="I83" s="9" t="s">
        <v>44</v>
      </c>
      <c r="J83" s="9">
        <f>$S$65-L83</f>
        <v>184</v>
      </c>
      <c r="K83" s="10">
        <v>45994</v>
      </c>
      <c r="L83" s="10">
        <v>46203</v>
      </c>
      <c r="M83" s="22" t="s">
        <v>13</v>
      </c>
      <c r="N83" s="22" t="s">
        <v>38</v>
      </c>
      <c r="O83" s="22" t="s">
        <v>111</v>
      </c>
      <c r="P83" s="22" t="s">
        <v>6</v>
      </c>
      <c r="Q83" s="22" t="s">
        <v>40</v>
      </c>
      <c r="R83" s="22"/>
    </row>
    <row r="84" spans="1:24" ht="51" x14ac:dyDescent="0.2">
      <c r="A84" s="6" t="s">
        <v>33</v>
      </c>
      <c r="B84" s="7" t="s">
        <v>34</v>
      </c>
      <c r="C84" s="6" t="s">
        <v>35</v>
      </c>
      <c r="D84" s="6">
        <v>1</v>
      </c>
      <c r="E84" s="8">
        <v>20000</v>
      </c>
      <c r="F84" s="8">
        <f>E84</f>
        <v>20000</v>
      </c>
      <c r="G84" s="9" t="s">
        <v>36</v>
      </c>
      <c r="H84" s="9" t="s">
        <v>37</v>
      </c>
      <c r="I84" s="9" t="s">
        <v>37</v>
      </c>
      <c r="J84" s="9">
        <f>$S$65-L84</f>
        <v>91</v>
      </c>
      <c r="K84" s="10">
        <v>46170</v>
      </c>
      <c r="L84" s="10">
        <v>46296</v>
      </c>
      <c r="M84" s="11" t="s">
        <v>12</v>
      </c>
      <c r="N84" s="11" t="s">
        <v>38</v>
      </c>
      <c r="O84" s="11" t="s">
        <v>39</v>
      </c>
      <c r="P84" s="11" t="s">
        <v>6</v>
      </c>
      <c r="Q84" s="11" t="s">
        <v>40</v>
      </c>
      <c r="R84" s="11" t="s">
        <v>41</v>
      </c>
      <c r="S84" s="13"/>
      <c r="T84" s="13"/>
      <c r="U84" s="14"/>
      <c r="V84" s="17"/>
      <c r="W84" s="1"/>
      <c r="X84" s="5"/>
    </row>
    <row r="85" spans="1:24" ht="84.75" customHeight="1" x14ac:dyDescent="0.25">
      <c r="A85" s="6" t="s">
        <v>103</v>
      </c>
      <c r="B85" s="19" t="s">
        <v>104</v>
      </c>
      <c r="C85" s="9" t="s">
        <v>35</v>
      </c>
      <c r="D85" s="9">
        <v>1</v>
      </c>
      <c r="E85" s="8">
        <v>250000</v>
      </c>
      <c r="F85" s="8">
        <v>250000</v>
      </c>
      <c r="G85" s="9" t="s">
        <v>36</v>
      </c>
      <c r="H85" s="9" t="s">
        <v>44</v>
      </c>
      <c r="I85" s="9" t="s">
        <v>44</v>
      </c>
      <c r="J85" s="9"/>
      <c r="K85" s="10">
        <v>45994</v>
      </c>
      <c r="L85" s="10">
        <v>46203</v>
      </c>
      <c r="M85" s="22" t="s">
        <v>12</v>
      </c>
      <c r="N85" s="22" t="s">
        <v>38</v>
      </c>
      <c r="O85" s="22" t="s">
        <v>49</v>
      </c>
      <c r="P85" s="22" t="s">
        <v>6</v>
      </c>
      <c r="Q85" s="22" t="s">
        <v>40</v>
      </c>
      <c r="R85" s="22"/>
      <c r="U85" s="18"/>
      <c r="V85" s="18"/>
      <c r="W85" s="1"/>
    </row>
    <row r="86" spans="1:24" ht="67.5" customHeight="1" x14ac:dyDescent="0.25">
      <c r="A86" s="9" t="s">
        <v>97</v>
      </c>
      <c r="B86" s="19" t="s">
        <v>98</v>
      </c>
      <c r="C86" s="9" t="s">
        <v>35</v>
      </c>
      <c r="D86" s="9">
        <v>3</v>
      </c>
      <c r="E86" s="8">
        <v>35100</v>
      </c>
      <c r="F86" s="8">
        <v>35100</v>
      </c>
      <c r="G86" s="9" t="s">
        <v>36</v>
      </c>
      <c r="H86" s="9" t="s">
        <v>37</v>
      </c>
      <c r="I86" s="9" t="s">
        <v>37</v>
      </c>
      <c r="J86" s="9"/>
      <c r="K86" s="10">
        <v>46027</v>
      </c>
      <c r="L86" s="10">
        <v>46203</v>
      </c>
      <c r="M86" s="22" t="s">
        <v>12</v>
      </c>
      <c r="N86" s="22" t="s">
        <v>38</v>
      </c>
      <c r="O86" s="22" t="s">
        <v>39</v>
      </c>
      <c r="P86" s="22" t="s">
        <v>6</v>
      </c>
      <c r="Q86" s="22" t="s">
        <v>40</v>
      </c>
      <c r="R86" s="22"/>
      <c r="W86" s="1"/>
    </row>
    <row r="87" spans="1:24" x14ac:dyDescent="0.25">
      <c r="D87" s="30"/>
      <c r="E87" s="31"/>
      <c r="F87" s="30"/>
      <c r="G87" s="31"/>
      <c r="H87" s="30"/>
      <c r="I87" s="30"/>
    </row>
    <row r="88" spans="1:24" x14ac:dyDescent="0.25">
      <c r="D88" s="30"/>
      <c r="E88" s="31"/>
      <c r="F88" s="30"/>
      <c r="G88" s="31"/>
      <c r="H88" s="30"/>
      <c r="I88" s="30"/>
      <c r="K88" s="35"/>
    </row>
    <row r="89" spans="1:24" x14ac:dyDescent="0.25">
      <c r="D89" s="30"/>
      <c r="E89" s="31"/>
      <c r="F89" s="30"/>
      <c r="G89" s="31"/>
      <c r="H89" s="30"/>
      <c r="I89" s="30"/>
      <c r="K89" s="35"/>
    </row>
    <row r="90" spans="1:24" x14ac:dyDescent="0.25">
      <c r="D90" s="30"/>
      <c r="E90" s="31"/>
      <c r="F90" s="30"/>
      <c r="G90" s="30"/>
      <c r="H90" s="30"/>
      <c r="I90" s="30"/>
    </row>
    <row r="91" spans="1:24" x14ac:dyDescent="0.25">
      <c r="D91" s="30"/>
      <c r="E91" s="31"/>
      <c r="F91" s="30"/>
      <c r="G91" s="30"/>
      <c r="H91" s="30"/>
      <c r="I91" s="30"/>
    </row>
    <row r="92" spans="1:24" x14ac:dyDescent="0.25">
      <c r="D92" s="30"/>
      <c r="E92" s="31"/>
      <c r="F92" s="30"/>
      <c r="G92" s="30"/>
      <c r="H92" s="30"/>
      <c r="I92" s="30"/>
    </row>
    <row r="93" spans="1:24" x14ac:dyDescent="0.25">
      <c r="D93" s="30"/>
      <c r="E93" s="31"/>
      <c r="F93" s="30"/>
      <c r="G93" s="30"/>
      <c r="H93" s="30"/>
      <c r="I93" s="30"/>
    </row>
    <row r="94" spans="1:24" x14ac:dyDescent="0.25">
      <c r="D94" s="30"/>
      <c r="E94" s="31"/>
      <c r="F94" s="30"/>
      <c r="G94" s="30"/>
      <c r="H94" s="30"/>
      <c r="I94" s="30"/>
    </row>
    <row r="95" spans="1:24" x14ac:dyDescent="0.25">
      <c r="D95" s="30"/>
      <c r="E95" s="31"/>
      <c r="F95" s="30"/>
      <c r="G95" s="30"/>
      <c r="H95" s="30"/>
      <c r="I95" s="30"/>
    </row>
    <row r="96" spans="1:24" x14ac:dyDescent="0.25">
      <c r="D96" s="30"/>
      <c r="E96" s="31"/>
      <c r="F96" s="30"/>
      <c r="G96" s="30"/>
      <c r="H96" s="30"/>
      <c r="I96" s="30"/>
    </row>
    <row r="97" spans="4:9" x14ac:dyDescent="0.25">
      <c r="D97" s="30"/>
      <c r="E97" s="31"/>
      <c r="F97" s="30"/>
      <c r="G97" s="30"/>
      <c r="H97" s="30"/>
      <c r="I97" s="30"/>
    </row>
    <row r="98" spans="4:9" x14ac:dyDescent="0.25">
      <c r="D98" s="30"/>
      <c r="E98" s="31"/>
      <c r="F98" s="30"/>
      <c r="G98" s="30"/>
      <c r="H98" s="30"/>
      <c r="I98" s="30"/>
    </row>
    <row r="99" spans="4:9" x14ac:dyDescent="0.25">
      <c r="D99" s="30"/>
      <c r="E99" s="31"/>
      <c r="F99" s="30"/>
      <c r="G99" s="30"/>
      <c r="H99" s="30"/>
      <c r="I99" s="30"/>
    </row>
    <row r="100" spans="4:9" x14ac:dyDescent="0.25">
      <c r="D100" s="30"/>
      <c r="E100" s="31"/>
      <c r="F100" s="30"/>
      <c r="G100" s="30"/>
      <c r="H100" s="30"/>
      <c r="I100" s="30"/>
    </row>
    <row r="101" spans="4:9" x14ac:dyDescent="0.25">
      <c r="D101" s="30"/>
      <c r="E101" s="31"/>
      <c r="F101" s="30"/>
      <c r="G101" s="30"/>
      <c r="H101" s="30"/>
      <c r="I101" s="30"/>
    </row>
    <row r="102" spans="4:9" x14ac:dyDescent="0.25">
      <c r="D102" s="30"/>
      <c r="E102" s="31"/>
      <c r="F102" s="30"/>
      <c r="G102" s="30"/>
      <c r="H102" s="30"/>
      <c r="I102" s="30"/>
    </row>
    <row r="103" spans="4:9" x14ac:dyDescent="0.25">
      <c r="D103" s="30"/>
      <c r="E103" s="32"/>
      <c r="F103" s="30"/>
      <c r="G103" s="30"/>
      <c r="H103" s="30"/>
      <c r="I103" s="30"/>
    </row>
    <row r="104" spans="4:9" x14ac:dyDescent="0.25">
      <c r="D104" s="30"/>
      <c r="E104" s="31"/>
      <c r="F104" s="30"/>
      <c r="G104" s="30"/>
      <c r="H104" s="30"/>
      <c r="I104" s="30"/>
    </row>
    <row r="105" spans="4:9" x14ac:dyDescent="0.25">
      <c r="D105" s="30"/>
      <c r="E105" s="31"/>
      <c r="F105" s="30"/>
      <c r="G105" s="30"/>
      <c r="H105" s="30"/>
      <c r="I105" s="30"/>
    </row>
    <row r="106" spans="4:9" x14ac:dyDescent="0.25">
      <c r="D106" s="30"/>
      <c r="E106" s="31"/>
      <c r="F106" s="30"/>
      <c r="G106" s="30"/>
      <c r="H106" s="30"/>
      <c r="I106" s="30"/>
    </row>
    <row r="107" spans="4:9" x14ac:dyDescent="0.25">
      <c r="D107" s="30"/>
      <c r="E107" s="31"/>
      <c r="F107" s="30"/>
      <c r="G107" s="30"/>
      <c r="H107" s="30"/>
      <c r="I107" s="30"/>
    </row>
    <row r="108" spans="4:9" x14ac:dyDescent="0.25">
      <c r="D108" s="30"/>
      <c r="E108" s="31"/>
      <c r="F108" s="30"/>
      <c r="G108" s="30"/>
      <c r="H108" s="30"/>
      <c r="I108" s="30"/>
    </row>
    <row r="109" spans="4:9" x14ac:dyDescent="0.25">
      <c r="D109" s="30"/>
      <c r="E109" s="31"/>
      <c r="F109" s="30"/>
      <c r="G109" s="30"/>
      <c r="H109" s="30"/>
      <c r="I109" s="30"/>
    </row>
    <row r="110" spans="4:9" x14ac:dyDescent="0.25">
      <c r="D110" s="30"/>
      <c r="E110" s="31"/>
      <c r="F110" s="30"/>
      <c r="G110" s="30"/>
      <c r="H110" s="30"/>
      <c r="I110" s="30"/>
    </row>
    <row r="111" spans="4:9" x14ac:dyDescent="0.25">
      <c r="D111" s="30"/>
      <c r="E111" s="31"/>
      <c r="F111" s="30"/>
      <c r="G111" s="30"/>
      <c r="H111" s="30"/>
      <c r="I111" s="30"/>
    </row>
    <row r="112" spans="4:9" x14ac:dyDescent="0.25">
      <c r="D112" s="30"/>
      <c r="E112" s="31"/>
      <c r="F112" s="30"/>
      <c r="G112" s="30"/>
      <c r="H112" s="30"/>
      <c r="I112" s="30"/>
    </row>
    <row r="113" spans="4:9" x14ac:dyDescent="0.25">
      <c r="D113" s="30"/>
      <c r="E113" s="31"/>
      <c r="F113" s="30"/>
      <c r="G113" s="30"/>
      <c r="H113" s="30"/>
      <c r="I113" s="30"/>
    </row>
    <row r="114" spans="4:9" x14ac:dyDescent="0.25">
      <c r="D114" s="30"/>
      <c r="E114" s="31"/>
      <c r="F114" s="30"/>
      <c r="G114" s="30"/>
      <c r="H114" s="30"/>
      <c r="I114" s="30"/>
    </row>
    <row r="115" spans="4:9" x14ac:dyDescent="0.25">
      <c r="D115" s="30"/>
      <c r="E115" s="31"/>
      <c r="F115" s="30"/>
      <c r="G115" s="30"/>
      <c r="H115" s="30"/>
      <c r="I115" s="30"/>
    </row>
    <row r="116" spans="4:9" x14ac:dyDescent="0.25">
      <c r="D116" s="30"/>
      <c r="E116" s="31"/>
      <c r="F116" s="30"/>
      <c r="G116" s="30"/>
      <c r="H116" s="30"/>
      <c r="I116" s="30"/>
    </row>
    <row r="117" spans="4:9" x14ac:dyDescent="0.25">
      <c r="D117" s="30"/>
      <c r="E117" s="31"/>
      <c r="F117" s="30"/>
      <c r="G117" s="30"/>
      <c r="H117" s="30"/>
      <c r="I117" s="30"/>
    </row>
    <row r="118" spans="4:9" x14ac:dyDescent="0.25">
      <c r="D118" s="30"/>
      <c r="E118" s="31"/>
      <c r="F118" s="30"/>
      <c r="G118" s="30"/>
      <c r="H118" s="30"/>
      <c r="I118" s="30"/>
    </row>
    <row r="119" spans="4:9" x14ac:dyDescent="0.25">
      <c r="D119" s="30"/>
      <c r="E119" s="30"/>
      <c r="F119" s="30"/>
      <c r="G119" s="30"/>
      <c r="H119" s="30"/>
      <c r="I119" s="30"/>
    </row>
    <row r="120" spans="4:9" x14ac:dyDescent="0.25">
      <c r="D120" s="30"/>
      <c r="E120" s="30"/>
      <c r="F120" s="30"/>
      <c r="G120" s="30"/>
      <c r="H120" s="30"/>
      <c r="I120" s="30"/>
    </row>
  </sheetData>
  <autoFilter ref="A6:S57" xr:uid="{6D07F83A-E7CC-4014-BB18-C8CDEE0D0808}">
    <filterColumn colId="12" showButton="0"/>
    <filterColumn colId="13" showButton="0"/>
  </autoFilter>
  <mergeCells count="36">
    <mergeCell ref="E6:E7"/>
    <mergeCell ref="R6:R7"/>
    <mergeCell ref="B11:B12"/>
    <mergeCell ref="C11:C12"/>
    <mergeCell ref="H6:H7"/>
    <mergeCell ref="I6:I7"/>
    <mergeCell ref="K6:K7"/>
    <mergeCell ref="L6:L7"/>
    <mergeCell ref="H9:H10"/>
    <mergeCell ref="I9:I10"/>
    <mergeCell ref="B9:B10"/>
    <mergeCell ref="C9:C10"/>
    <mergeCell ref="G9:G10"/>
    <mergeCell ref="G6:G7"/>
    <mergeCell ref="U74:AB74"/>
    <mergeCell ref="P6:P7"/>
    <mergeCell ref="Q6:Q7"/>
    <mergeCell ref="A74:R75"/>
    <mergeCell ref="A54:A55"/>
    <mergeCell ref="B54:B55"/>
    <mergeCell ref="A57:R57"/>
    <mergeCell ref="A14:A15"/>
    <mergeCell ref="A6:A7"/>
    <mergeCell ref="B6:B7"/>
    <mergeCell ref="C6:C7"/>
    <mergeCell ref="D6:D7"/>
    <mergeCell ref="B14:B15"/>
    <mergeCell ref="G11:G12"/>
    <mergeCell ref="M6:O6"/>
    <mergeCell ref="F6:F7"/>
    <mergeCell ref="A1:R1"/>
    <mergeCell ref="U1:AB1"/>
    <mergeCell ref="A3:B3"/>
    <mergeCell ref="D3:H3"/>
    <mergeCell ref="A4:B4"/>
    <mergeCell ref="D4:H4"/>
  </mergeCells>
  <phoneticPr fontId="13" type="noConversion"/>
  <hyperlinks>
    <hyperlink ref="B76" r:id="rId1" xr:uid="{51784C02-286D-4F24-BC22-DC3DB38B9749}"/>
    <hyperlink ref="B8" r:id="rId2" xr:uid="{06002D38-45A5-4337-8E07-2B39DF86FED2}"/>
    <hyperlink ref="B77" r:id="rId3" xr:uid="{E2C8FCE2-1EB8-4F48-9362-8922E7EC83A2}"/>
    <hyperlink ref="A11" r:id="rId4" xr:uid="{ADA20E42-2C1D-4804-9DDE-AD7E4BF64A60}"/>
    <hyperlink ref="A12" r:id="rId5" xr:uid="{12C1A877-84EF-4D8C-861F-E81BC0AEB71B}"/>
    <hyperlink ref="B78" r:id="rId6" xr:uid="{0FA7FA19-00B2-4BF7-8263-620D8C452FD0}"/>
    <hyperlink ref="B81" r:id="rId7" xr:uid="{88F45730-9EB1-4888-8B5B-8A51ECB20C7A}"/>
    <hyperlink ref="B19" r:id="rId8" xr:uid="{C868CA90-9BE7-4BDB-AEC4-CBF3D3CD548B}"/>
    <hyperlink ref="B20" r:id="rId9" xr:uid="{7BAD832E-1E0E-4679-96F7-697872A2E3FB}"/>
    <hyperlink ref="B21" r:id="rId10" xr:uid="{F55FB995-F55E-4EE3-897B-273152502700}"/>
    <hyperlink ref="B45" r:id="rId11" display="Aquisção de Ar Condicionado " xr:uid="{5C2E67F8-8085-4485-A1EB-40C80842A74C}"/>
    <hyperlink ref="B36" r:id="rId12" display="AQUISIÇÃO DE MATERIAL DE PERMANENTE (PARTICIPE DE ARP PM)" xr:uid="{E7A9E8CB-164B-4555-B4A7-3517742F6504}"/>
    <hyperlink ref="B34" r:id="rId13" display="AQUISIÇÃO DE MATERIAL DE COPA E COZINHA (PARTICIPE DE ARP SEJUS)" xr:uid="{7ABF1802-FA2B-47B9-B638-AC9D98B2613B}"/>
    <hyperlink ref="B35" r:id="rId14" xr:uid="{95DE23E5-27C1-4801-9E95-0238B8FE6205}"/>
    <hyperlink ref="B37" r:id="rId15" display="AQUISIÇÃO DE MATERIAL DE EXPEDIENTE (PARTICIPE DE ARP SEJUS)" xr:uid="{4F845D9A-3C33-40DC-9EB4-A721D42964A7}"/>
    <hyperlink ref="B14" r:id="rId16" xr:uid="{E56A73C2-1DD8-4869-A559-D65DB8A5454D}"/>
    <hyperlink ref="A9" r:id="rId17" xr:uid="{355809C9-BE55-45B4-AA40-D6317A7CF39F}"/>
    <hyperlink ref="A10" r:id="rId18" xr:uid="{C04E0E21-0F5B-4F5B-BFE8-45571559A60F}"/>
    <hyperlink ref="B48" r:id="rId19" display="Contratação de empresa especializada para a emissão de Laudo Técnico das Condições Ambientais do Trabalho (LTCAT)." xr:uid="{36B60E56-0AAE-4E20-B19F-01F04881B893}"/>
    <hyperlink ref="B46" r:id="rId20" display="CONTRATAÇÃO DE EMPRESA PARA PRESTAÇÃO DE SERVIÇOS TERCEIRIZADOS, NA FORMA CONTINUADA, ABRANGENDO AS ATIVIDADES DE AUXILIAR DE SERVIÇOS GERAIS E COPEIRAGEM" xr:uid="{C80185AF-EC62-4D59-A0AE-B903E523F99D}"/>
    <hyperlink ref="B22" r:id="rId21" xr:uid="{28EC3B80-C62A-4F73-8474-32F8B400572B}"/>
    <hyperlink ref="B24" r:id="rId22" display="PRESTAÇÃO DE SERVIÇOS ADMINISTRATIVOS E DE SUPORTE DE NÍVEL OPERACIONAL, POR  MEIO  DE POSTOS DE ASSISTENTES ADMINISTRATIVOS E ENCARREGADOS - MGS" xr:uid="{69796878-58E8-4285-AC30-6F6FDB6846BF}"/>
    <hyperlink ref="B84" r:id="rId23" xr:uid="{A1E1F08B-B82B-40E7-A891-E866F2D2A809}"/>
    <hyperlink ref="B41" r:id="rId24" xr:uid="{77BD3954-9471-453B-BB86-1E100D82BBB2}"/>
    <hyperlink ref="B54" r:id="rId25" display="AQUISIÇÃO DE SOLUÇÃO DE INFRAESTRUTURA DE REDE LOCAL (LAN) E REDE SEM FIO (WLAN), INCLUINDO SWITCHES POE DE ALTA PERFORMANCE, PONTOS DE ACESSO (ACCESS POINTS), LICENCIAMENTO E SERVIÇOS ESPECIALIZADOS DE INSTALAÇÃO, CONFIGURAÇÃO, TREINAMENTO E SITE SURVEY," xr:uid="{93827B0C-F903-4354-9D0C-EACE97103901}"/>
    <hyperlink ref="B83" r:id="rId26" xr:uid="{2EA1F088-C56B-4039-B77F-A8EE5CF9057A}"/>
    <hyperlink ref="B56" r:id="rId27" xr:uid="{3BC98299-7424-4047-A684-C677FC103926}"/>
    <hyperlink ref="B53" r:id="rId28" xr:uid="{352FD9F6-8FD1-4D82-80AA-3B1E1654C7EE}"/>
    <hyperlink ref="B52" r:id="rId29" xr:uid="{D7284860-6AB3-4ECB-84A7-75FCD7436079}"/>
    <hyperlink ref="B51" r:id="rId30" xr:uid="{5EBFE75A-3775-42B0-89CB-6D6076001CEA}"/>
    <hyperlink ref="B50" r:id="rId31" xr:uid="{059A44B7-3930-4333-BB83-EF281DF4106B}"/>
    <hyperlink ref="B47" r:id="rId32" xr:uid="{56817CDE-3021-467E-8017-9252F0764DC5}"/>
    <hyperlink ref="B44" r:id="rId33" xr:uid="{4063A6E5-5CC8-44EA-A660-8C24E5C95B78}"/>
    <hyperlink ref="B43" r:id="rId34" xr:uid="{F7D36686-7262-486A-9516-A46F78C99486}"/>
    <hyperlink ref="B39" r:id="rId35" xr:uid="{EFB72C4D-F421-4CA5-A42E-560098F2F2F4}"/>
    <hyperlink ref="B40" r:id="rId36" xr:uid="{D92C67A6-A45D-4B98-9AA5-AA01CA02D87A}"/>
    <hyperlink ref="B38" r:id="rId37" xr:uid="{06DDE4E2-437E-4D5B-AC06-BEE3B4C78397}"/>
    <hyperlink ref="B33" r:id="rId38" xr:uid="{FEB5ED00-7490-4524-8430-E27243123777}"/>
    <hyperlink ref="B32" r:id="rId39" xr:uid="{D7A99CB5-638F-45B0-9ED5-9CFC4168491F}"/>
    <hyperlink ref="B31" r:id="rId40" display="https://e-docs.es.gov.br/Processo/Protocolo/2024-PM21F/2025-Z9CQT7" xr:uid="{CAEDAAE5-E6F3-4FCA-92AF-C9F8CA9192B5}"/>
    <hyperlink ref="B30" r:id="rId41" xr:uid="{6FCB9A0B-5488-4FB9-B4B1-8B8749B2444B}"/>
    <hyperlink ref="B27" r:id="rId42" display="PRESTAÇÃO DE SERVIÇO MÓVEL PESSOAL (SMP) NAS MODALIDADES LONGA DISTÂNCIA NACIONAL  E INTERNACIONAL ORIGINADA DE TERMINAIS DO SMP, POR MEIO DE ASSINATURAS MENSAIS DE VOZ E DADOS, COM OU SEM FORNECIMENTO DE APARELHOS DE ACESSO MÓVEL EM COMODATO, SIMCARDS E SISTEMA DE GERENCIAMENTO ONLINE (CLARO S.A)" xr:uid="{20F8975F-0E4A-44B3-9208-78077EBDCE8E}"/>
    <hyperlink ref="B26" r:id="rId43" xr:uid="{0083E1E2-3F3A-48CA-9538-29EA919430FF}"/>
    <hyperlink ref="B29" r:id="rId44" xr:uid="{FC29B0C8-751C-4D61-BC8F-3628749D9205}"/>
    <hyperlink ref="B23" r:id="rId45" xr:uid="{CA57B95A-F0FA-4B3D-BB15-816896B37B14}"/>
    <hyperlink ref="B86" r:id="rId46" xr:uid="{9B659F35-9700-4B32-9457-A603A83F822B}"/>
    <hyperlink ref="B13" r:id="rId47" xr:uid="{D3103454-2BFC-4BB5-A0F4-2F1977A4D64E}"/>
    <hyperlink ref="B28" r:id="rId48" xr:uid="{0D077503-D5BA-4D99-9937-AF758C870F7D}"/>
    <hyperlink ref="B85" r:id="rId49" xr:uid="{6C0CE726-BD3A-47EA-9012-E33083E66B7A}"/>
    <hyperlink ref="B79" r:id="rId50" xr:uid="{330A958A-7C9A-4645-9DA9-3ABFA594CEF1}"/>
    <hyperlink ref="B82" r:id="rId51" xr:uid="{EDA96BEE-DAD4-4196-81FB-F920853E00E4}"/>
    <hyperlink ref="B25" r:id="rId52" xr:uid="{3A6DB234-996C-42BC-AF25-6BA22A40147F}"/>
    <hyperlink ref="B16" r:id="rId53" xr:uid="{7D8FB59C-0A4C-4CF4-9743-9DB2DBDE6BAB}"/>
    <hyperlink ref="B17" r:id="rId54" xr:uid="{4E86C6DD-B2F4-4B1A-A842-8CE56C19FFE1}"/>
    <hyperlink ref="B18" r:id="rId55" xr:uid="{63778F26-24CE-45D0-8366-BA29C19C12D8}"/>
  </hyperlinks>
  <pageMargins left="0.511811024" right="0.511811024" top="0.78740157499999996" bottom="0.78740157499999996" header="0.31496062000000002" footer="0.31496062000000002"/>
  <pageSetup paperSize="9" scale="26" fitToHeight="0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Calegari</dc:creator>
  <cp:lastModifiedBy>Izabela Perassolli</cp:lastModifiedBy>
  <cp:lastPrinted>2026-03-06T16:08:31Z</cp:lastPrinted>
  <dcterms:created xsi:type="dcterms:W3CDTF">2025-10-02T19:35:01Z</dcterms:created>
  <dcterms:modified xsi:type="dcterms:W3CDTF">2026-03-06T16:09:07Z</dcterms:modified>
</cp:coreProperties>
</file>