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3290" activeTab="2"/>
  </bookViews>
  <sheets>
    <sheet name="RESUMO - Ativos" sheetId="6" r:id="rId1"/>
    <sheet name="Volume_margem_LB" sheetId="3" r:id="rId2"/>
    <sheet name="Térmica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______pt2">#REF!,#REF!</definedName>
    <definedName name="_______vt2">#REF!,#REF!</definedName>
    <definedName name="______oca1">#REF!</definedName>
    <definedName name="______oca2">#REF!</definedName>
    <definedName name="_____ANO2">[1]PAR!$G$7</definedName>
    <definedName name="_____pt2">#REF!,#REF!</definedName>
    <definedName name="_____vt2">#REF!,#REF!</definedName>
    <definedName name="____ANO2">[2]PAR!$G$7</definedName>
    <definedName name="____oca1">#REF!</definedName>
    <definedName name="____oca2">#REF!</definedName>
    <definedName name="____pt2">#REF!,#REF!</definedName>
    <definedName name="____vt2">#REF!,#REF!</definedName>
    <definedName name="___ANO2">[2]PAR!$G$7</definedName>
    <definedName name="___oca1">#REF!</definedName>
    <definedName name="___oca2">#REF!</definedName>
    <definedName name="___pt2">#REF!,#REF!</definedName>
    <definedName name="___vt2">#REF!,#REF!</definedName>
    <definedName name="__ANO2">[1]PAR!$G$7</definedName>
    <definedName name="__oca1">#REF!</definedName>
    <definedName name="__oca2">#REF!</definedName>
    <definedName name="__pt2">#REF!,#REF!</definedName>
    <definedName name="__vt2">#REF!,#REF!</definedName>
    <definedName name="_1">[3]Composição!#REF!</definedName>
    <definedName name="_2">[3]Composição!#REF!</definedName>
    <definedName name="_3">[3]Composição!#REF!</definedName>
    <definedName name="_ANO2">[1]PAR!$G$7</definedName>
    <definedName name="_oca1">#REF!</definedName>
    <definedName name="_oca2">#REF!</definedName>
    <definedName name="_Order1" hidden="1">255</definedName>
    <definedName name="_pt2">#REF!,#REF!</definedName>
    <definedName name="_vt2">#REF!,#REF!</definedName>
    <definedName name="_xlnm.Extract">#REF!</definedName>
    <definedName name="Atacado">#REF!</definedName>
    <definedName name="ativo">#REF!</definedName>
    <definedName name="ATIVO_CONS">#REF!</definedName>
    <definedName name="ATIVO_CONS1">#REF!</definedName>
    <definedName name="BALANÇO_COMANDER">#REF!</definedName>
    <definedName name="BalBaseDia">[4]BALCALC!$I$8</definedName>
    <definedName name="_xlnm.Database">#REF!</definedName>
    <definedName name="BOTÕES_IMPRESSÃO">#REF!</definedName>
    <definedName name="BRASPEROLA">'[5]RELATÓRIOS PARCIAIS'!#REF!</definedName>
    <definedName name="BTUM3">[6]REC!#REF!</definedName>
    <definedName name="Cambio">#REF!</definedName>
    <definedName name="CapacityCalc">#REF!</definedName>
    <definedName name="CapacityValue">#REF!</definedName>
    <definedName name="CASH_FLOW_FASB.95">#REF!</definedName>
    <definedName name="CF">#REF!</definedName>
    <definedName name="Cias_de_Gás">'[7]Cias de Gás'!$A$3:$R$15</definedName>
    <definedName name="COFINS">[8]Definições!$C$10</definedName>
    <definedName name="Comm_R_m3">[9]Assump!$B$24</definedName>
    <definedName name="ContabilDia">[6]PAR!#REF!</definedName>
    <definedName name="Contrib.social">[9]Assump!$B$17</definedName>
    <definedName name="Cozinha_Industrial">#REF!</definedName>
    <definedName name="cpmf">#REF!</definedName>
    <definedName name="cq">#REF!</definedName>
    <definedName name="cqi">#REF!</definedName>
    <definedName name="Criteria_MI">#REF!</definedName>
    <definedName name="_xlnm.Criteria">#REF!</definedName>
    <definedName name="Custo_Direto">#REF!</definedName>
    <definedName name="Custo_Indireto">#REF!</definedName>
    <definedName name="Custos">#REF!</definedName>
    <definedName name="Custos_diretos_de_fabricação">'[10]Custos Fixos'!$F$5</definedName>
    <definedName name="Custos_Fixos">#REF!</definedName>
    <definedName name="custos_indiretos_de_fabricação">'[10]Custos Fixos'!$F$23</definedName>
    <definedName name="dados">#REF!</definedName>
    <definedName name="Database_MI">#REF!</definedName>
    <definedName name="DC">#REF!</definedName>
    <definedName name="Demonstração">'[11]Demonstração (2)'!$A$12:$M$46</definedName>
    <definedName name="DEMONSTRATIVO_ATIVOS_TOTAL">#REF!</definedName>
    <definedName name="DEMONSTRATIVO_ATIVOS3">#REF!</definedName>
    <definedName name="Densidade_Corrente">[12]ENTRADADEDADOS!#REF!</definedName>
    <definedName name="depreciação">#REF!</definedName>
    <definedName name="DESP_FINANCEIRA">[13]ELIM_FINANCEIRA!$F$1:$W$82</definedName>
    <definedName name="Desp_Operacional">#REF!</definedName>
    <definedName name="despesas_financeiras">'[10]Informações Complementares'!$C$3</definedName>
    <definedName name="despesas_operacionais">'[10]Custos Fixos'!$F$40</definedName>
    <definedName name="DESTQ_COMAND">#REF!</definedName>
    <definedName name="DG">#REF!</definedName>
    <definedName name="DIASALCOBAÇA">[5]POSTOCHEGADA!$B$13:$B$43</definedName>
    <definedName name="DIASARCEL">#REF!</definedName>
    <definedName name="DIASBRAGUSSACOMB">#REF!</definedName>
    <definedName name="DIASBRAGUSSAMT">[5]POSTOJAMÉRICA!$B$13:$B$43</definedName>
    <definedName name="DIASBRASPEROLA">[5]POSTOCHEGADA!$B$13:$B$43</definedName>
    <definedName name="DIASCST">[5]POSTOCHEGADA!$B$13:$B$43</definedName>
    <definedName name="DIASCVRDFIXO">[5]POSTOJAMÉRICA!$B$13:$B$43</definedName>
    <definedName name="DIASCVRDPULMÃO">#REF!</definedName>
    <definedName name="DIASHIPFIXO">[5]POSTOCHEGADA!$B$13:$B$43</definedName>
    <definedName name="DIASHIPPULMÃO">[5]POSTOCHEGADA!$B$13:$B$43</definedName>
    <definedName name="DIASITAFIXO">[5]POSTOCHEGADA!$B$13:$B$43</definedName>
    <definedName name="DIASITAPULMÃO">[5]POSTOCHEGADA!$B$13:$B$43</definedName>
    <definedName name="DIASLOGASA">[5]POSTOJAMÉRICA!$B$13</definedName>
    <definedName name="DIASORNATO">[5]POSTOCHEGADA!$B$13:$B$43</definedName>
    <definedName name="DIASPARAISO">[5]POSTOCHEGADA!$B$13:$B$43</definedName>
    <definedName name="DiasPerma">#REF!</definedName>
    <definedName name="DIASPOLTEX">[5]POSTOCHEGADA!$B$13:$B$43</definedName>
    <definedName name="diasqueops">#REF!</definedName>
    <definedName name="diasrealcafe">#REF!</definedName>
    <definedName name="Diastorrescompc">#REF!</definedName>
    <definedName name="Diasvilloni">#REF!</definedName>
    <definedName name="Distribuidor">#REF!</definedName>
    <definedName name="DP">#REF!</definedName>
    <definedName name="DRE_CONSOL">'[14]RESULTADO '!$A$1:$R$103</definedName>
    <definedName name="dsds">'[5]RELATÓRIOS PARCIAIS'!#REF!</definedName>
    <definedName name="DSNC">#REF!</definedName>
    <definedName name="DT">#REF!</definedName>
    <definedName name="Encargo_Vendas">#REF!</definedName>
    <definedName name="Endividamento">#REF!</definedName>
    <definedName name="EPCbids">#REF!</definedName>
    <definedName name="EqualLine">#REF!</definedName>
    <definedName name="EQUIVAL_GRÁFICO_COMANDER">[15]dez!#REF!</definedName>
    <definedName name="EQUIVALÊNCIA_COMANDER">[15]dez!#REF!</definedName>
    <definedName name="Equivalência_Patri">#REF!</definedName>
    <definedName name="Extract_MI">#REF!</definedName>
    <definedName name="fatorp">#REF!</definedName>
    <definedName name="FATURAALCOBAÇA">[5]POSTOCHEGADA!$F$13:$F$43</definedName>
    <definedName name="FATURAARCEL">#REF!</definedName>
    <definedName name="FATURABRAGUSSACOMB">[5]POSTOCHEGADA!$F$13:$F$43</definedName>
    <definedName name="FATURABRAGUSSAMT">[5]POSTOCHEGADA!$F$13:$F$43</definedName>
    <definedName name="FATURABRASPEROLA">[5]POSTOCHEGADA!$F$13:$F$43</definedName>
    <definedName name="FATURACST">[5]POSTOCHEGADA!$F$13:$F$43</definedName>
    <definedName name="FATURACVRDPULMÃO">#REF!</definedName>
    <definedName name="FATURADARCEL">[5]POSTOCHEGADA!$F$13:$F$43</definedName>
    <definedName name="FATURAHIPFIXO">[5]POSTOCHEGADA!$F$13:$F$43</definedName>
    <definedName name="FATURAHIPPULMÃO">[5]POSTOCHEGADA!$F$13:$F$43</definedName>
    <definedName name="FATURAITAFIXO">[5]POSTOCHEGADA!$F$13:$F$43</definedName>
    <definedName name="FATURAITAPULMÃO">[5]POSTOCHEGADA!$F$13:$F$43</definedName>
    <definedName name="FATURALOGASA">[5]POSTOCHEGADA!$F$13:$F$43</definedName>
    <definedName name="FATURAORNATO">[5]POSTOCHEGADA!$F$13:$F$43</definedName>
    <definedName name="FATURAPARAISO">[5]POSTOCHEGADA!$F$13:$F$43</definedName>
    <definedName name="FATURAPERMA">#REF!</definedName>
    <definedName name="FATURAPOLTEX">[5]POSTOCHEGADA!$F$13:$F$43</definedName>
    <definedName name="FCCL">#REF!</definedName>
    <definedName name="FCDIA">[6]PAR!#REF!</definedName>
    <definedName name="fimcascata">#REF!</definedName>
    <definedName name="FINCREMENTO">#REF!</definedName>
    <definedName name="FInfCOG">[16]PAR!$G$44</definedName>
    <definedName name="franklin">'[17]ANEXO III'!$C$15</definedName>
    <definedName name="GANHO_PERDA">[13]ELIM_FINANCEIRA!$AR$4:$AW$17</definedName>
    <definedName name="gasaut">#REF!</definedName>
    <definedName name="glp">#REF!</definedName>
    <definedName name="gnv">#REF!</definedName>
    <definedName name="IAR">#REF!</definedName>
    <definedName name="icms">#REF!</definedName>
    <definedName name="ICMSGCGC">#REF!</definedName>
    <definedName name="ICMSS">[9]Assump!$B$15</definedName>
    <definedName name="IGP">#REF!</definedName>
    <definedName name="impressão">#REF!</definedName>
    <definedName name="InflationScenario">#REF!</definedName>
    <definedName name="Inicio_Proj">[9]Assump!$B$6</definedName>
    <definedName name="INV">#REF!</definedName>
    <definedName name="INVEST_COMANDER">#REF!</definedName>
    <definedName name="INVEST_GRÁF_COMANDER">#REF!</definedName>
    <definedName name="Investimentos">#REF!</definedName>
    <definedName name="InvProGer">#REF!</definedName>
    <definedName name="InvProjetoeGeral">#REF!</definedName>
    <definedName name="IR">#REF!</definedName>
    <definedName name="LANÇ_ELIM">[13]ELIM_FINANCEIRA!$B$2:$D$30</definedName>
    <definedName name="lh">#REF!</definedName>
    <definedName name="lhc">#REF!</definedName>
    <definedName name="lixo">[4]BALCALC!$W$101</definedName>
    <definedName name="LL">'[18]Receita e Lucro'!$O$7:$O$19</definedName>
    <definedName name="LO">'[18]Receita e Lucro'!$L$7:$L$19</definedName>
    <definedName name="Lucro_Operacional">#REF!</definedName>
    <definedName name="M">#REF!</definedName>
    <definedName name="MatBal">#REF!</definedName>
    <definedName name="MB">#REF!</definedName>
    <definedName name="MBa">#REF!</definedName>
    <definedName name="Méd_Esperada">#REF!</definedName>
    <definedName name="metropol">#REF!</definedName>
    <definedName name="Mut_Petrol_Alcool">#REF!</definedName>
    <definedName name="NoInflationScenario">#REF!</definedName>
    <definedName name="od">#REF!</definedName>
    <definedName name="P">#REF!</definedName>
    <definedName name="passivo">#REF!</definedName>
    <definedName name="PASSIVO_CONS">#REF!</definedName>
    <definedName name="PASSIVO_CONS1">#REF!</definedName>
    <definedName name="PB_FINANC_CMI">[13]ELIM_FINANCEIRA!$BO$2:$CI$70</definedName>
    <definedName name="PB_FINANC_LEG_SOC">[13]ELIM_FINANCEIRA!$BA$2:$BM$67</definedName>
    <definedName name="pcq">#REF!</definedName>
    <definedName name="pcqi">#REF!</definedName>
    <definedName name="per_depreciação">#REF!</definedName>
    <definedName name="pglp">#REF!</definedName>
    <definedName name="PIS">[8]Definições!$C$9</definedName>
    <definedName name="PIS_COFINS">[9]Assump!$B$18</definedName>
    <definedName name="piscofins">#REF!</definedName>
    <definedName name="plh">#REF!</definedName>
    <definedName name="plhc">#REF!</definedName>
    <definedName name="poca1">#REF!</definedName>
    <definedName name="poca2">#REF!</definedName>
    <definedName name="pod">#REF!</definedName>
    <definedName name="Preço_Compra_GN">#REF!</definedName>
    <definedName name="preços">#REF!,#REF!</definedName>
    <definedName name="Print_Area_MI">#REF!</definedName>
    <definedName name="PT">#REF!</definedName>
    <definedName name="PTab">#REF!</definedName>
    <definedName name="PV">#REF!</definedName>
    <definedName name="PVGIo">[19]Definições!#REF!</definedName>
    <definedName name="PVr">#REF!</definedName>
    <definedName name="REC_FINANCEIRA">[13]ELIM_FINANCEIRA!$Y$1:$AO$94</definedName>
    <definedName name="Rec_Liquida">#REF!</definedName>
    <definedName name="RECONCILIAÇÃO">#REF!</definedName>
    <definedName name="ReferenceSection">#REF!</definedName>
    <definedName name="Refino">#REF!</definedName>
    <definedName name="RESULT_COMANDER">#REF!</definedName>
    <definedName name="resultado">#REF!</definedName>
    <definedName name="Resumo">[20]Resume!$B$1:$O$30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B">'[18]Receita e Lucro'!$C$7:$C$19</definedName>
    <definedName name="ROXINHO_ATIVO_CONS">#REF!</definedName>
    <definedName name="ROXINHO_ATIVO_CONS1">#REF!</definedName>
    <definedName name="ROXINHO_PASSIVO_CONS">#REF!</definedName>
    <definedName name="ROXINHO_PASSIVO_CONS1">#REF!</definedName>
    <definedName name="SAPBEXrevision" hidden="1">1</definedName>
    <definedName name="SAPBEXsysID" hidden="1">"BWP"</definedName>
    <definedName name="SAPBEXwbID" localSheetId="0" hidden="1">"41WO89MV87T35UTIBS8U0HC85"</definedName>
    <definedName name="SAPBEXwbID" hidden="1">"3UZQ50HQ75R0HQO2DJFV0VMLH"</definedName>
    <definedName name="SAQUENUM">[4]FINCALC!#REF!</definedName>
    <definedName name="SAQUENUM3">[4]FINCALC!#REF!</definedName>
    <definedName name="SAQUEPER">[4]FINCALC!#REF!</definedName>
    <definedName name="SAQUEPER3">[4]FINCALC!#REF!</definedName>
    <definedName name="SC">#REF!</definedName>
    <definedName name="SegmentaçãodeDados_PERÍODO">#N/A</definedName>
    <definedName name="SN_3LAGOAS">#REF!</definedName>
    <definedName name="SN_AEROP">#REF!</definedName>
    <definedName name="SN_BR60">#REF!</definedName>
    <definedName name="SN_CERCG">#REF!</definedName>
    <definedName name="SN_CEVAL">#REF!</definedName>
    <definedName name="SN_CORUMBA">#REF!</definedName>
    <definedName name="SN_MINIANEL">#REF!</definedName>
    <definedName name="SN_NICC">#REF!</definedName>
    <definedName name="SN_SAIDA3L">#REF!</definedName>
    <definedName name="SN_UFMS">#REF!</definedName>
    <definedName name="sop">[9]Assump!$D$25</definedName>
    <definedName name="sssss">#REF!</definedName>
    <definedName name="SUBS_FINANC_CMI">[13]ELIM_FINANCEIRA!$CZ$2:$DT$72</definedName>
    <definedName name="SUBS_FINANC_LEG_SOC">[13]ELIM_FINANCEIRA!$CL$2:$CX$67</definedName>
    <definedName name="Supermercado">#REF!</definedName>
    <definedName name="T_Deprec">[9]Assump!$H$18</definedName>
    <definedName name="tab_prestações">#REF!</definedName>
    <definedName name="tab_prestacões_2">#REF!</definedName>
    <definedName name="tab_prestações_2">#REF!</definedName>
    <definedName name="TAB_UFIR">[13]ELIM_FINANCEIRA!$AW$2:$AZ$24</definedName>
    <definedName name="TabBAL">#REF!</definedName>
    <definedName name="TabDRE">#REF!</definedName>
    <definedName name="TABELAdoGRAFICO">[15]JUN99!$N$17:$P$22</definedName>
    <definedName name="taxa_Aderes">#REF!</definedName>
    <definedName name="Taxa_ASEP">[9]Assump!$B$20</definedName>
    <definedName name="tir">#REF!</definedName>
    <definedName name="Titles">#REF!</definedName>
    <definedName name="tjlp5">#REF!</definedName>
    <definedName name="TMA">#REF!</definedName>
    <definedName name="TMA_am">#REF!</definedName>
    <definedName name="top">[9]Assump!$D$24</definedName>
    <definedName name="total_geral">#REF!</definedName>
    <definedName name="TR">#REF!</definedName>
    <definedName name="Transp_R_m3">[9]Assump!$B$25</definedName>
    <definedName name="TRS">#REF!</definedName>
    <definedName name="TRS_am">#REF!</definedName>
    <definedName name="Tx_Câmbio">[9]Assump!$H$24</definedName>
    <definedName name="ultprecofaixa">#REF!</definedName>
    <definedName name="V">'[21]ANEXO III'!$C$15</definedName>
    <definedName name="ValoresfPerma">#REF!</definedName>
    <definedName name="valoresfqueops">#REF!</definedName>
    <definedName name="valoresfrealcafe">#REF!</definedName>
    <definedName name="valoresftorrescompc">#REF!</definedName>
    <definedName name="valoresfvilloni">#REF!</definedName>
    <definedName name="ValoresPerma">#REF!</definedName>
    <definedName name="valoresqueops">#REF!</definedName>
    <definedName name="valoresrealcafe">#REF!</definedName>
    <definedName name="valorestorrescompc">#REF!</definedName>
    <definedName name="valoresvilloni">#REF!</definedName>
    <definedName name="Vconq">#REF!</definedName>
    <definedName name="VEND_BRUT_I_1TRIM">[22]VENDAS_P_SUBSIDIÁRIA!$B$45:$F$77</definedName>
    <definedName name="VEND_BRUT_I_2TRIM">[22]VENDAS_P_SUBSIDIÁRIA!$B$45:$K$77</definedName>
    <definedName name="VEND_BRUT_I_3TRIM">[22]VENDAS_P_SUBSIDIÁRIA!$B$45:$P$77</definedName>
    <definedName name="VEND_BRUT_I_4TRIM">[22]VENDAS_P_SUBSIDIÁRIA!$B$45:$V$77</definedName>
    <definedName name="VEND_BRUT_S_1TRIM">[22]VENDAS_P_SUBSIDIÁRIA!$B$2:$F$34</definedName>
    <definedName name="VEND_BRUT_S_2TRIM">[22]VENDAS_P_SUBSIDIÁRIA!$B$2:$K$34</definedName>
    <definedName name="VEND_BRUT_S_3TRIM">[22]VENDAS_P_SUBSIDIÁRIA!$B$2:$P$34</definedName>
    <definedName name="VEND_BRUT_S_4TRIM">[22]VENDAS_P_SUBSIDIÁRIA!$B$2:$V$34</definedName>
    <definedName name="Vol_Contrat">[9]Assump!$B$8</definedName>
    <definedName name="Vol_Vendas">#REF!</definedName>
    <definedName name="VPL">#REF!</definedName>
    <definedName name="VT">#REF!</definedName>
    <definedName name="xx">#REF!</definedName>
    <definedName name="xxxx">#REF!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/>
  <c r="C65"/>
  <c r="C64"/>
  <c r="C63"/>
  <c r="C62"/>
  <c r="G42" i="6"/>
  <c r="F42"/>
  <c r="D42"/>
  <c r="C42"/>
  <c r="I41"/>
  <c r="H41"/>
  <c r="E41"/>
  <c r="I40"/>
  <c r="H40"/>
  <c r="E40"/>
  <c r="I39"/>
  <c r="H39"/>
  <c r="E39"/>
  <c r="I38"/>
  <c r="I42" s="1"/>
  <c r="H38"/>
  <c r="H42" s="1"/>
  <c r="E38"/>
  <c r="E42" s="1"/>
  <c r="G33"/>
  <c r="F33"/>
  <c r="D33"/>
  <c r="C33"/>
  <c r="I32"/>
  <c r="H32"/>
  <c r="E32"/>
  <c r="I31"/>
  <c r="H31"/>
  <c r="E31"/>
  <c r="E33" s="1"/>
  <c r="I30"/>
  <c r="H30"/>
  <c r="E30"/>
  <c r="I29"/>
  <c r="I33" s="1"/>
  <c r="H29"/>
  <c r="H33" s="1"/>
  <c r="E29"/>
  <c r="H23"/>
  <c r="G23"/>
  <c r="F23"/>
  <c r="I23" s="1"/>
  <c r="E23"/>
  <c r="D23"/>
  <c r="C23"/>
  <c r="H22"/>
  <c r="G22"/>
  <c r="F22"/>
  <c r="E22"/>
  <c r="D22"/>
  <c r="C22"/>
  <c r="H21"/>
  <c r="G21"/>
  <c r="F21"/>
  <c r="I21" s="1"/>
  <c r="E21"/>
  <c r="D21"/>
  <c r="C21"/>
  <c r="H20"/>
  <c r="G20"/>
  <c r="F20"/>
  <c r="I20" s="1"/>
  <c r="E20"/>
  <c r="D20"/>
  <c r="C20"/>
  <c r="H19"/>
  <c r="G19"/>
  <c r="F19"/>
  <c r="I19" s="1"/>
  <c r="E19"/>
  <c r="D19"/>
  <c r="C19"/>
  <c r="H18"/>
  <c r="G18"/>
  <c r="F18"/>
  <c r="I18" s="1"/>
  <c r="E18"/>
  <c r="D18"/>
  <c r="C18"/>
  <c r="H17"/>
  <c r="G17"/>
  <c r="F17"/>
  <c r="I17" s="1"/>
  <c r="E17"/>
  <c r="D17"/>
  <c r="C17"/>
  <c r="H16"/>
  <c r="G16"/>
  <c r="F16"/>
  <c r="I16" s="1"/>
  <c r="E16"/>
  <c r="D16"/>
  <c r="C16"/>
  <c r="H15"/>
  <c r="G15"/>
  <c r="F15"/>
  <c r="I15" s="1"/>
  <c r="E15"/>
  <c r="D15"/>
  <c r="C15"/>
  <c r="H14"/>
  <c r="G14"/>
  <c r="F14"/>
  <c r="I14" s="1"/>
  <c r="E14"/>
  <c r="D14"/>
  <c r="C14"/>
  <c r="H13"/>
  <c r="G13"/>
  <c r="F13"/>
  <c r="I13" s="1"/>
  <c r="E13"/>
  <c r="D13"/>
  <c r="C13"/>
  <c r="H12"/>
  <c r="G12"/>
  <c r="F12"/>
  <c r="I12" s="1"/>
  <c r="E12"/>
  <c r="D12"/>
  <c r="C12"/>
  <c r="H11"/>
  <c r="G11"/>
  <c r="F11"/>
  <c r="I11" s="1"/>
  <c r="E11"/>
  <c r="D11"/>
  <c r="C11"/>
  <c r="H10"/>
  <c r="G10"/>
  <c r="F10"/>
  <c r="I10" s="1"/>
  <c r="E10"/>
  <c r="D10"/>
  <c r="C10"/>
  <c r="H9"/>
  <c r="G9"/>
  <c r="F9"/>
  <c r="I9" s="1"/>
  <c r="E9"/>
  <c r="D9"/>
  <c r="C9"/>
  <c r="H8"/>
  <c r="G8"/>
  <c r="F8"/>
  <c r="I8" s="1"/>
  <c r="E8"/>
  <c r="D8"/>
  <c r="C8"/>
  <c r="H7"/>
  <c r="G7"/>
  <c r="F7"/>
  <c r="I7" s="1"/>
  <c r="E7"/>
  <c r="D7"/>
  <c r="C7"/>
  <c r="H6"/>
  <c r="G6"/>
  <c r="F6"/>
  <c r="I6" s="1"/>
  <c r="E6"/>
  <c r="D6"/>
  <c r="C6"/>
  <c r="H5"/>
  <c r="G5"/>
  <c r="F5"/>
  <c r="I5" s="1"/>
  <c r="E5"/>
  <c r="D5"/>
  <c r="C5"/>
  <c r="H4"/>
  <c r="G4"/>
  <c r="F4"/>
  <c r="I4" s="1"/>
  <c r="E4"/>
  <c r="D4"/>
  <c r="C4"/>
  <c r="H3"/>
  <c r="H24" s="1"/>
  <c r="H26" s="1"/>
  <c r="G3"/>
  <c r="G24" s="1"/>
  <c r="G26" s="1"/>
  <c r="G35" s="1"/>
  <c r="F3"/>
  <c r="I3" s="1"/>
  <c r="I24" s="1"/>
  <c r="I26" s="1"/>
  <c r="I35" s="1"/>
  <c r="E3"/>
  <c r="E24" s="1"/>
  <c r="E26" s="1"/>
  <c r="E35" s="1"/>
  <c r="D3"/>
  <c r="D24" s="1"/>
  <c r="D26" s="1"/>
  <c r="D35" s="1"/>
  <c r="C3"/>
  <c r="C24" s="1"/>
  <c r="C26" s="1"/>
  <c r="C35" s="1"/>
  <c r="H35" l="1"/>
  <c r="F24"/>
  <c r="F26" s="1"/>
  <c r="F35" s="1"/>
  <c r="N11" i="3" l="1"/>
  <c r="M11"/>
  <c r="L11"/>
  <c r="K11"/>
  <c r="J11"/>
  <c r="I11"/>
  <c r="H11"/>
  <c r="G11"/>
  <c r="F11"/>
  <c r="E11"/>
  <c r="D11"/>
  <c r="C11"/>
  <c r="B11"/>
  <c r="N7"/>
  <c r="M7"/>
  <c r="L7"/>
  <c r="K7"/>
  <c r="J7"/>
  <c r="I7"/>
  <c r="H7"/>
  <c r="G7"/>
  <c r="F7"/>
  <c r="E7"/>
  <c r="D7"/>
  <c r="C7"/>
  <c r="B7"/>
  <c r="M3"/>
  <c r="B3"/>
  <c r="B79" i="2" l="1"/>
  <c r="O50"/>
  <c r="E54" s="1"/>
  <c r="C57" s="1"/>
  <c r="N50"/>
  <c r="D54" s="1"/>
  <c r="I50"/>
  <c r="H50"/>
  <c r="G50"/>
  <c r="K49"/>
  <c r="M49" s="1"/>
  <c r="K48"/>
  <c r="M48" s="1"/>
  <c r="K47"/>
  <c r="M47" s="1"/>
  <c r="K46"/>
  <c r="M46" s="1"/>
  <c r="K45"/>
  <c r="M45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O32"/>
  <c r="N32"/>
  <c r="M32"/>
  <c r="L32"/>
  <c r="D14"/>
  <c r="C20" s="1"/>
  <c r="C14"/>
  <c r="C19" s="1"/>
  <c r="C21" s="1"/>
  <c r="C4"/>
  <c r="C24" l="1"/>
  <c r="C27"/>
  <c r="M50"/>
  <c r="C54" s="1"/>
  <c r="C56" s="1"/>
  <c r="C28" l="1"/>
  <c r="C61" l="1"/>
  <c r="C67" l="1"/>
  <c r="C68" s="1"/>
  <c r="C70" s="1"/>
  <c r="C79" s="1"/>
  <c r="C80" s="1"/>
  <c r="C81" l="1"/>
  <c r="C82" s="1"/>
</calcChain>
</file>

<file path=xl/comments1.xml><?xml version="1.0" encoding="utf-8"?>
<comments xmlns="http://schemas.openxmlformats.org/spreadsheetml/2006/main">
  <authors>
    <author>Debora Niero</author>
  </authors>
  <commentList>
    <comment ref="C78" authorId="0">
      <text>
        <r>
          <rPr>
            <b/>
            <sz val="9"/>
            <color indexed="81"/>
            <rFont val="Segoe UI"/>
            <family val="2"/>
          </rPr>
          <t>Debora Niero:</t>
        </r>
        <r>
          <rPr>
            <sz val="9"/>
            <color indexed="81"/>
            <rFont val="Segoe UI"/>
            <family val="2"/>
          </rPr>
          <t xml:space="preserve">
segundo concessionária na carta de esclarecimentos. </t>
        </r>
      </text>
    </comment>
  </commentList>
</comments>
</file>

<file path=xl/sharedStrings.xml><?xml version="1.0" encoding="utf-8"?>
<sst xmlns="http://schemas.openxmlformats.org/spreadsheetml/2006/main" count="165" uniqueCount="127">
  <si>
    <t>Volume projetado 2019 (m³)</t>
  </si>
  <si>
    <t xml:space="preserve">Volume anual projetado 2019 </t>
  </si>
  <si>
    <t>Volume mensal projetado 2019  - 8 meses de previsão</t>
  </si>
  <si>
    <t>Tabela 1 - Custos Térmicos 2019</t>
  </si>
  <si>
    <t>CUSTOS TÉRMICA 2019</t>
  </si>
  <si>
    <t>CUSTOS SOCIETÁRIO (R$)</t>
  </si>
  <si>
    <t>CUSTOS SEGMENTO TÉRMICO (R$)</t>
  </si>
  <si>
    <t>Despesas Gerais</t>
  </si>
  <si>
    <t>Serviços Contratados</t>
  </si>
  <si>
    <t>Material</t>
  </si>
  <si>
    <t>Publicidade e Cultura</t>
  </si>
  <si>
    <t>-</t>
  </si>
  <si>
    <t>Despesas Tributárias</t>
  </si>
  <si>
    <t>Depreciação</t>
  </si>
  <si>
    <t>TOTAL</t>
  </si>
  <si>
    <t>Tabela 2 - Critério de rateio dos custos indiretos</t>
  </si>
  <si>
    <t>CRITÉRIO DE RATEIO DOS CUSTOS INDIRETOS</t>
  </si>
  <si>
    <t>VALOR (R$)</t>
  </si>
  <si>
    <t>a. Custos direto Total (R$)</t>
  </si>
  <si>
    <t>b. Custos Diretos Seg. Térmico (R$)</t>
  </si>
  <si>
    <t>c. Percentual para rateio (b/a)</t>
  </si>
  <si>
    <t>valores diferentes</t>
  </si>
  <si>
    <t>Tabela 6 do anexo III</t>
  </si>
  <si>
    <t>d. Custos Diretos de Pessoal (R$)</t>
  </si>
  <si>
    <t>&gt;&gt;&gt;&gt;&gt;&gt;&gt;&gt;&gt;&gt;&gt;&gt;&gt;&gt;&gt;&gt;&gt;&gt;&gt;&gt;&gt;&gt;&gt;</t>
  </si>
  <si>
    <t>e. Custos Diretos de Pessoal Seg. Térmico (d x c)</t>
  </si>
  <si>
    <t>f. Custos Indiretos de Pessoal</t>
  </si>
  <si>
    <t>g. Custos Indiretos de Pessoal Seg. Térmico (f x c)</t>
  </si>
  <si>
    <t>TOTAL DESPESAS DE PESSOAL TÉRMICA = g+e</t>
  </si>
  <si>
    <t>Tabela 3 - Total dos custos do segmento térmico</t>
  </si>
  <si>
    <t>CUSTOS TÉRMICA 2018</t>
  </si>
  <si>
    <t>Despesas de Pessoal</t>
  </si>
  <si>
    <t>ATIVOS FORA DA BASE</t>
  </si>
  <si>
    <t>Índice na Incorporação</t>
  </si>
  <si>
    <t>Índice em</t>
  </si>
  <si>
    <t>Ativo Regulatório Atualizado</t>
  </si>
  <si>
    <t>Depreciação Atualizada</t>
  </si>
  <si>
    <t>Ativo Regulatório Líquido Atualizado</t>
  </si>
  <si>
    <t>Imobilizado</t>
  </si>
  <si>
    <t>Sub nº</t>
  </si>
  <si>
    <t xml:space="preserve"> Dt Incorp.</t>
  </si>
  <si>
    <t xml:space="preserve"> Natureza                       </t>
  </si>
  <si>
    <t xml:space="preserve"> Descrição</t>
  </si>
  <si>
    <t xml:space="preserve"> Valor </t>
  </si>
  <si>
    <t xml:space="preserve"> Depreciação      </t>
  </si>
  <si>
    <t xml:space="preserve"> Valor Contábil           </t>
  </si>
  <si>
    <t>Io</t>
  </si>
  <si>
    <t>Ia</t>
  </si>
  <si>
    <t>Valor H</t>
  </si>
  <si>
    <t>Valor C</t>
  </si>
  <si>
    <t>TRANSMISSOR</t>
  </si>
  <si>
    <t>TÉRMICA</t>
  </si>
  <si>
    <t>ESTACAO DE GAS</t>
  </si>
  <si>
    <t>CONJ. MEDIÇÃO E REGULAG. (CRM)</t>
  </si>
  <si>
    <t>CRONOMATOGRAFO</t>
  </si>
  <si>
    <t>COMPUTADOR</t>
  </si>
  <si>
    <t>SIST. CONTROLE</t>
  </si>
  <si>
    <t>NOBREAK</t>
  </si>
  <si>
    <t>PAINEL</t>
  </si>
  <si>
    <t>TOTAL GERAL ACUMULADO ATÉ 2017</t>
  </si>
  <si>
    <t>Ativo Regulatório atualizado</t>
  </si>
  <si>
    <t xml:space="preserve">Depreciação atualizada </t>
  </si>
  <si>
    <t xml:space="preserve">Ativo Regulatório Líquido </t>
  </si>
  <si>
    <t xml:space="preserve">Térmica </t>
  </si>
  <si>
    <t xml:space="preserve">Depreciação regulatória </t>
  </si>
  <si>
    <t>Remuneração ativos da termelétrica</t>
  </si>
  <si>
    <t xml:space="preserve">Remuneração dos custos </t>
  </si>
  <si>
    <t xml:space="preserve">TOTAL OPEX </t>
  </si>
  <si>
    <t>RECUPERAÇÃO DAS DESPESAS, DEPRECIAÇÃO E CUSTO DE CAPITAL (adotando critério regulatório)</t>
  </si>
  <si>
    <t xml:space="preserve">PROJEÇÃO DE LUCRO BRUTO - SEGMENTO TÉRMICO </t>
  </si>
  <si>
    <t xml:space="preserve"> </t>
  </si>
  <si>
    <t>Apresentada pela BR através da carta GME/GCGN/GNRGN - 012/2019</t>
  </si>
  <si>
    <t>Cálculo do Lucro Antes do Imposto de Renda</t>
  </si>
  <si>
    <t xml:space="preserve">Lucro Bruto: </t>
  </si>
  <si>
    <t xml:space="preserve">TOTAL : </t>
  </si>
  <si>
    <t>IR (34%)</t>
  </si>
  <si>
    <t xml:space="preserve">LUCRO LÍQUIDO: </t>
  </si>
  <si>
    <t xml:space="preserve">Tabela em vigor : </t>
  </si>
  <si>
    <t>VOLUME 2019 (mil m³)</t>
  </si>
  <si>
    <t>Segmento</t>
  </si>
  <si>
    <t>Segmento Térmico</t>
  </si>
  <si>
    <t>MARGEM 2019 (R$/m³)</t>
  </si>
  <si>
    <t>LB 2019 (R$ MM)</t>
  </si>
  <si>
    <t>DEZEMBRO/2018</t>
  </si>
  <si>
    <t>Ativo Histórico</t>
  </si>
  <si>
    <t>Ativo Histórico Corrigido*</t>
  </si>
  <si>
    <t xml:space="preserve">Nº </t>
  </si>
  <si>
    <t>DESCRIÇÃO</t>
  </si>
  <si>
    <t>ATIVO REGULATÓRIO (A)</t>
  </si>
  <si>
    <t xml:space="preserve">DEPRECIAÇÃO (B)
</t>
  </si>
  <si>
    <t>ATIVO REGULATÓRIO LÍQUIDO (C=A-B)</t>
  </si>
  <si>
    <t>ATIVO REGULATÓRIO ATUALIZADO ( D=A x IGP-DI)</t>
  </si>
  <si>
    <t>DEPRECIAÇÃO ACUMULADA (E)</t>
  </si>
  <si>
    <t>ATIVO REGULATÓRIO LÍQUIDO ATUALIZADO (F=D-E)</t>
  </si>
  <si>
    <t>ATUALIZAÇÃO ACUMULADA</t>
  </si>
  <si>
    <t>REDE EM AÇO</t>
  </si>
  <si>
    <t>REDE EM PEAD</t>
  </si>
  <si>
    <t>GASVIT APORTE</t>
  </si>
  <si>
    <t>RAMAIS (RES E COM)</t>
  </si>
  <si>
    <t>RAMAIS (EXCETO RES E COM)</t>
  </si>
  <si>
    <t>CONVERSÕES</t>
  </si>
  <si>
    <t>CONVERSÕES EM ANDAMENTO</t>
  </si>
  <si>
    <t>OBRAS EM ANDAMENTO</t>
  </si>
  <si>
    <t>MÁQUINAS E EQUIP. OPERACIONAIS</t>
  </si>
  <si>
    <t>ESTAÇÃO DE CONTROLE DE PRESSÃO</t>
  </si>
  <si>
    <t>ESTAÇÃO DE ODORIZAÇÃO</t>
  </si>
  <si>
    <t>PONTOS DE RECEBIMENTO</t>
  </si>
  <si>
    <t>VEÍCULOS E EQUIP. DE TRANSPORTES</t>
  </si>
  <si>
    <t>TERRENOS</t>
  </si>
  <si>
    <t>SERVIDÕES DE PASSAGEM</t>
  </si>
  <si>
    <t>EDIFICAÇÕES, OBRAS CIVIS E BENFEITORIAS</t>
  </si>
  <si>
    <t>EQUIP. E MÓVEIS ADM.</t>
  </si>
  <si>
    <t>EQUIP. DE PROC. ELETR. DE DADOS</t>
  </si>
  <si>
    <t>SOFTWARES E LICENÇAS</t>
  </si>
  <si>
    <t>ATIVOS TOTALMENTE DEPRECIADOS</t>
  </si>
  <si>
    <t>TOTAL GERAL</t>
  </si>
  <si>
    <t>ALMOXARIFADO EM OPERAÇÃO</t>
  </si>
  <si>
    <t>Ajuste Base Atendimento Setape - Ativos para baixar</t>
  </si>
  <si>
    <t xml:space="preserve">Sobras Contábeis </t>
  </si>
  <si>
    <t xml:space="preserve">Exclusão D03 </t>
  </si>
  <si>
    <t>Exclusão D10</t>
  </si>
  <si>
    <t>Exclusão OF/ARSP/GGN Nº002/2018 ( BPU ADM)</t>
  </si>
  <si>
    <t>Total Ajustes</t>
  </si>
  <si>
    <t>TOTAL GERAL APÓS AJUSTES</t>
  </si>
  <si>
    <t>Ajuste Base Atendimento Setape - Ativos para Manter</t>
  </si>
  <si>
    <t>Exclusão D08</t>
  </si>
  <si>
    <t>COND ED ALBANY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</si>
</sst>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#,##0_ ;\-#,##0\ "/>
    <numFmt numFmtId="170" formatCode="#,##0.00_ ;\-#,##0.00\ 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u/>
      <sz val="10"/>
      <color indexed="12"/>
      <name val="Arial"/>
      <family val="2"/>
    </font>
    <font>
      <i/>
      <sz val="8"/>
      <color rgb="FFFF0000"/>
      <name val="Arial"/>
      <family val="2"/>
    </font>
    <font>
      <sz val="8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/>
      <right style="hair">
        <color theme="0" tint="-0.14996795556505021"/>
      </right>
      <top/>
      <bottom style="hair">
        <color theme="0" tint="-0.34998626667073579"/>
      </bottom>
      <diagonal/>
    </border>
    <border>
      <left/>
      <right style="hair">
        <color theme="0" tint="-0.1499679555650502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3" xfId="0" applyFill="1" applyBorder="1"/>
    <xf numFmtId="3" fontId="0" fillId="0" borderId="4" xfId="0" applyNumberFormat="1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/>
    <xf numFmtId="3" fontId="0" fillId="0" borderId="0" xfId="0" applyNumberFormat="1" applyBorder="1"/>
    <xf numFmtId="3" fontId="0" fillId="0" borderId="11" xfId="0" applyNumberFormat="1" applyBorder="1"/>
    <xf numFmtId="3" fontId="0" fillId="0" borderId="0" xfId="0" applyNumberFormat="1" applyFill="1" applyBorder="1"/>
    <xf numFmtId="3" fontId="0" fillId="0" borderId="11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1" xfId="0" applyNumberFormat="1" applyFill="1" applyBorder="1"/>
    <xf numFmtId="0" fontId="0" fillId="2" borderId="12" xfId="0" applyFill="1" applyBorder="1" applyAlignment="1">
      <alignment horizontal="left" vertical="center"/>
    </xf>
    <xf numFmtId="3" fontId="0" fillId="2" borderId="13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/>
    <xf numFmtId="164" fontId="1" fillId="0" borderId="0" xfId="1" applyFont="1"/>
    <xf numFmtId="0" fontId="0" fillId="0" borderId="0" xfId="0" applyFill="1"/>
    <xf numFmtId="0" fontId="0" fillId="2" borderId="9" xfId="0" applyFill="1" applyBorder="1" applyAlignment="1">
      <alignment horizontal="center" vertical="center"/>
    </xf>
    <xf numFmtId="10" fontId="0" fillId="0" borderId="11" xfId="0" applyNumberFormat="1" applyBorder="1"/>
    <xf numFmtId="10" fontId="0" fillId="0" borderId="0" xfId="0" applyNumberFormat="1" applyFill="1" applyBorder="1"/>
    <xf numFmtId="0" fontId="0" fillId="2" borderId="10" xfId="0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5" fontId="1" fillId="2" borderId="0" xfId="2" applyNumberFormat="1" applyFont="1" applyFill="1"/>
    <xf numFmtId="165" fontId="1" fillId="0" borderId="0" xfId="2" applyNumberFormat="1" applyFont="1" applyFill="1" applyBorder="1"/>
    <xf numFmtId="3" fontId="0" fillId="2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3" fontId="4" fillId="4" borderId="0" xfId="3" applyNumberFormat="1" applyFont="1" applyFill="1" applyBorder="1" applyAlignment="1">
      <alignment vertical="top" wrapText="1"/>
    </xf>
    <xf numFmtId="164" fontId="5" fillId="5" borderId="15" xfId="3" applyNumberFormat="1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vertical="top" wrapText="1"/>
    </xf>
    <xf numFmtId="14" fontId="6" fillId="5" borderId="16" xfId="3" applyNumberFormat="1" applyFont="1" applyFill="1" applyBorder="1" applyAlignment="1">
      <alignment horizontal="center" vertical="center" wrapText="1"/>
    </xf>
    <xf numFmtId="0" fontId="4" fillId="4" borderId="0" xfId="3" applyFont="1" applyFill="1" applyAlignment="1">
      <alignment horizontal="center" vertical="top" wrapText="1"/>
    </xf>
    <xf numFmtId="164" fontId="5" fillId="4" borderId="0" xfId="3" applyNumberFormat="1" applyFont="1" applyFill="1"/>
    <xf numFmtId="0" fontId="5" fillId="4" borderId="0" xfId="3" applyFont="1" applyFill="1"/>
    <xf numFmtId="0" fontId="5" fillId="5" borderId="18" xfId="3" applyFont="1" applyFill="1" applyBorder="1" applyAlignment="1">
      <alignment horizontal="center" vertical="center" wrapText="1"/>
    </xf>
    <xf numFmtId="0" fontId="5" fillId="5" borderId="19" xfId="3" applyFont="1" applyFill="1" applyBorder="1" applyAlignment="1">
      <alignment horizontal="center" vertical="center" wrapText="1"/>
    </xf>
    <xf numFmtId="164" fontId="5" fillId="5" borderId="19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top" wrapText="1"/>
    </xf>
    <xf numFmtId="14" fontId="3" fillId="0" borderId="0" xfId="3" applyNumberFormat="1" applyFont="1" applyFill="1" applyAlignment="1">
      <alignment horizontal="center" vertical="top" wrapText="1"/>
    </xf>
    <xf numFmtId="0" fontId="4" fillId="4" borderId="0" xfId="3" applyNumberFormat="1" applyFont="1" applyFill="1" applyAlignment="1">
      <alignment horizontal="center" vertical="top" wrapText="1"/>
    </xf>
    <xf numFmtId="164" fontId="7" fillId="0" borderId="0" xfId="3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/>
    </xf>
    <xf numFmtId="14" fontId="8" fillId="0" borderId="19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5" fillId="0" borderId="19" xfId="3" applyFont="1" applyFill="1" applyBorder="1" applyAlignment="1">
      <alignment vertical="top"/>
    </xf>
    <xf numFmtId="43" fontId="8" fillId="0" borderId="19" xfId="4" applyFont="1" applyFill="1" applyBorder="1" applyAlignment="1">
      <alignment vertical="top"/>
    </xf>
    <xf numFmtId="164" fontId="5" fillId="0" borderId="19" xfId="5" applyFont="1" applyFill="1" applyBorder="1" applyAlignment="1">
      <alignment vertical="top"/>
    </xf>
    <xf numFmtId="0" fontId="5" fillId="0" borderId="0" xfId="3" applyFont="1"/>
    <xf numFmtId="43" fontId="8" fillId="0" borderId="20" xfId="4" applyFont="1" applyFill="1" applyBorder="1" applyAlignment="1">
      <alignment vertical="top"/>
    </xf>
    <xf numFmtId="164" fontId="3" fillId="6" borderId="19" xfId="5" applyFont="1" applyFill="1" applyBorder="1" applyAlignment="1">
      <alignment vertical="top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0" xfId="0" applyNumberFormat="1"/>
    <xf numFmtId="43" fontId="0" fillId="0" borderId="0" xfId="0" applyNumberFormat="1"/>
    <xf numFmtId="0" fontId="0" fillId="2" borderId="7" xfId="0" applyFill="1" applyBorder="1"/>
    <xf numFmtId="43" fontId="0" fillId="2" borderId="9" xfId="0" applyNumberFormat="1" applyFill="1" applyBorder="1"/>
    <xf numFmtId="0" fontId="0" fillId="2" borderId="12" xfId="0" applyFill="1" applyBorder="1"/>
    <xf numFmtId="43" fontId="0" fillId="2" borderId="14" xfId="0" applyNumberFormat="1" applyFill="1" applyBorder="1"/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0" borderId="12" xfId="0" applyFill="1" applyBorder="1"/>
    <xf numFmtId="164" fontId="1" fillId="0" borderId="14" xfId="1" applyFont="1" applyBorder="1"/>
    <xf numFmtId="0" fontId="0" fillId="2" borderId="28" xfId="0" applyFill="1" applyBorder="1"/>
    <xf numFmtId="3" fontId="0" fillId="2" borderId="29" xfId="0" applyNumberFormat="1" applyFill="1" applyBorder="1"/>
    <xf numFmtId="0" fontId="0" fillId="2" borderId="0" xfId="0" applyFill="1"/>
    <xf numFmtId="0" fontId="0" fillId="0" borderId="10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22" xfId="0" applyBorder="1"/>
    <xf numFmtId="43" fontId="0" fillId="0" borderId="24" xfId="0" applyNumberFormat="1" applyBorder="1"/>
    <xf numFmtId="0" fontId="0" fillId="7" borderId="25" xfId="0" applyFill="1" applyBorder="1"/>
    <xf numFmtId="43" fontId="0" fillId="7" borderId="27" xfId="0" applyNumberFormat="1" applyFill="1" applyBorder="1"/>
    <xf numFmtId="164" fontId="1" fillId="0" borderId="0" xfId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vertical="center"/>
    </xf>
    <xf numFmtId="0" fontId="2" fillId="0" borderId="0" xfId="7"/>
    <xf numFmtId="0" fontId="0" fillId="9" borderId="0" xfId="0" applyFill="1"/>
    <xf numFmtId="0" fontId="13" fillId="10" borderId="31" xfId="7" applyFont="1" applyFill="1" applyBorder="1" applyAlignment="1">
      <alignment horizontal="center" vertical="center"/>
    </xf>
    <xf numFmtId="0" fontId="13" fillId="10" borderId="31" xfId="7" applyFont="1" applyFill="1" applyBorder="1" applyAlignment="1">
      <alignment horizontal="center" vertical="center" wrapText="1"/>
    </xf>
    <xf numFmtId="17" fontId="13" fillId="10" borderId="31" xfId="7" applyNumberFormat="1" applyFont="1" applyFill="1" applyBorder="1" applyAlignment="1">
      <alignment horizontal="center" vertical="center"/>
    </xf>
    <xf numFmtId="0" fontId="14" fillId="11" borderId="31" xfId="7" applyFont="1" applyFill="1" applyBorder="1"/>
    <xf numFmtId="166" fontId="12" fillId="11" borderId="31" xfId="6" applyNumberFormat="1" applyFont="1" applyFill="1" applyBorder="1"/>
    <xf numFmtId="167" fontId="12" fillId="11" borderId="31" xfId="6" applyNumberFormat="1" applyFont="1" applyFill="1" applyBorder="1"/>
    <xf numFmtId="43" fontId="12" fillId="11" borderId="31" xfId="6" applyNumberFormat="1" applyFont="1" applyFill="1" applyBorder="1"/>
    <xf numFmtId="168" fontId="12" fillId="11" borderId="31" xfId="6" applyNumberFormat="1" applyFont="1" applyFill="1" applyBorder="1"/>
    <xf numFmtId="43" fontId="0" fillId="9" borderId="0" xfId="0" applyNumberFormat="1" applyFill="1"/>
    <xf numFmtId="43" fontId="12" fillId="9" borderId="0" xfId="6" applyFont="1" applyFill="1"/>
    <xf numFmtId="0" fontId="0" fillId="12" borderId="0" xfId="0" applyFill="1"/>
    <xf numFmtId="17" fontId="15" fillId="13" borderId="19" xfId="0" applyNumberFormat="1" applyFont="1" applyFill="1" applyBorder="1" applyAlignment="1">
      <alignment horizontal="center"/>
    </xf>
    <xf numFmtId="49" fontId="16" fillId="13" borderId="19" xfId="0" applyNumberFormat="1" applyFont="1" applyFill="1" applyBorder="1" applyAlignment="1">
      <alignment horizontal="center"/>
    </xf>
    <xf numFmtId="0" fontId="5" fillId="0" borderId="0" xfId="0" applyFont="1"/>
    <xf numFmtId="0" fontId="15" fillId="13" borderId="19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13" borderId="0" xfId="0" applyFont="1" applyFill="1" applyAlignment="1">
      <alignment horizontal="center"/>
    </xf>
    <xf numFmtId="0" fontId="5" fillId="14" borderId="33" xfId="8" applyFont="1" applyFill="1" applyBorder="1" applyAlignment="1" applyProtection="1"/>
    <xf numFmtId="164" fontId="5" fillId="14" borderId="34" xfId="5" applyFont="1" applyFill="1" applyBorder="1"/>
    <xf numFmtId="164" fontId="5" fillId="14" borderId="35" xfId="5" applyFont="1" applyFill="1" applyBorder="1"/>
    <xf numFmtId="164" fontId="5" fillId="14" borderId="36" xfId="5" applyFont="1" applyFill="1" applyBorder="1"/>
    <xf numFmtId="164" fontId="5" fillId="14" borderId="37" xfId="5" applyFont="1" applyFill="1" applyBorder="1"/>
    <xf numFmtId="164" fontId="5" fillId="14" borderId="38" xfId="5" applyFont="1" applyFill="1" applyBorder="1"/>
    <xf numFmtId="43" fontId="5" fillId="0" borderId="0" xfId="0" applyNumberFormat="1" applyFont="1"/>
    <xf numFmtId="0" fontId="5" fillId="14" borderId="38" xfId="8" applyFont="1" applyFill="1" applyBorder="1" applyAlignment="1" applyProtection="1"/>
    <xf numFmtId="164" fontId="5" fillId="14" borderId="39" xfId="5" applyFont="1" applyFill="1" applyBorder="1"/>
    <xf numFmtId="0" fontId="15" fillId="13" borderId="19" xfId="0" applyFont="1" applyFill="1" applyBorder="1" applyAlignment="1">
      <alignment horizontal="center"/>
    </xf>
    <xf numFmtId="164" fontId="15" fillId="13" borderId="19" xfId="5" applyFont="1" applyFill="1" applyBorder="1" applyAlignment="1">
      <alignment vertical="center"/>
    </xf>
    <xf numFmtId="0" fontId="15" fillId="13" borderId="0" xfId="0" applyFont="1" applyFill="1" applyBorder="1" applyAlignment="1">
      <alignment horizontal="center"/>
    </xf>
    <xf numFmtId="164" fontId="15" fillId="13" borderId="0" xfId="5" applyFont="1" applyFill="1" applyBorder="1" applyAlignment="1">
      <alignment vertical="center"/>
    </xf>
    <xf numFmtId="164" fontId="15" fillId="13" borderId="17" xfId="5" applyFont="1" applyFill="1" applyBorder="1" applyAlignment="1">
      <alignment vertical="center"/>
    </xf>
    <xf numFmtId="164" fontId="18" fillId="14" borderId="0" xfId="0" applyNumberFormat="1" applyFont="1" applyFill="1" applyAlignment="1">
      <alignment wrapText="1"/>
    </xf>
    <xf numFmtId="169" fontId="19" fillId="0" borderId="0" xfId="0" applyNumberFormat="1" applyFont="1"/>
    <xf numFmtId="169" fontId="19" fillId="14" borderId="0" xfId="0" applyNumberFormat="1" applyFont="1" applyFill="1"/>
    <xf numFmtId="170" fontId="19" fillId="0" borderId="0" xfId="0" applyNumberFormat="1" applyFont="1"/>
    <xf numFmtId="0" fontId="5" fillId="0" borderId="38" xfId="8" applyFont="1" applyFill="1" applyBorder="1" applyAlignment="1" applyProtection="1"/>
    <xf numFmtId="164" fontId="5" fillId="0" borderId="38" xfId="5" applyFont="1" applyFill="1" applyBorder="1"/>
    <xf numFmtId="164" fontId="5" fillId="0" borderId="35" xfId="5" applyFont="1" applyFill="1" applyBorder="1"/>
    <xf numFmtId="0" fontId="15" fillId="14" borderId="0" xfId="0" applyFont="1" applyFill="1" applyAlignment="1">
      <alignment horizontal="center"/>
    </xf>
    <xf numFmtId="164" fontId="18" fillId="14" borderId="0" xfId="0" applyNumberFormat="1" applyFont="1" applyFill="1"/>
    <xf numFmtId="0" fontId="5" fillId="14" borderId="0" xfId="0" applyFont="1" applyFill="1"/>
    <xf numFmtId="0" fontId="5" fillId="15" borderId="0" xfId="0" applyFont="1" applyFill="1"/>
    <xf numFmtId="0" fontId="16" fillId="13" borderId="19" xfId="0" applyFont="1" applyFill="1" applyBorder="1" applyAlignment="1">
      <alignment horizontal="center"/>
    </xf>
    <xf numFmtId="0" fontId="16" fillId="13" borderId="32" xfId="0" applyFont="1" applyFill="1" applyBorder="1" applyAlignment="1">
      <alignment horizontal="center"/>
    </xf>
    <xf numFmtId="0" fontId="16" fillId="13" borderId="17" xfId="0" applyFont="1" applyFill="1" applyBorder="1" applyAlignment="1">
      <alignment horizontal="center"/>
    </xf>
    <xf numFmtId="164" fontId="15" fillId="13" borderId="20" xfId="5" applyFont="1" applyFill="1" applyBorder="1" applyAlignment="1">
      <alignment horizontal="center" vertical="center"/>
    </xf>
    <xf numFmtId="164" fontId="15" fillId="13" borderId="21" xfId="5" applyFont="1" applyFill="1" applyBorder="1" applyAlignment="1">
      <alignment horizontal="center" vertical="center"/>
    </xf>
    <xf numFmtId="164" fontId="15" fillId="13" borderId="18" xfId="5" applyFont="1" applyFill="1" applyBorder="1" applyAlignment="1">
      <alignment horizontal="center" vertical="center"/>
    </xf>
    <xf numFmtId="0" fontId="13" fillId="8" borderId="30" xfId="7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0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164" fontId="5" fillId="5" borderId="15" xfId="3" applyNumberFormat="1" applyFont="1" applyFill="1" applyBorder="1" applyAlignment="1">
      <alignment horizontal="center" vertical="center" wrapText="1"/>
    </xf>
    <xf numFmtId="164" fontId="5" fillId="5" borderId="16" xfId="3" applyNumberFormat="1" applyFont="1" applyFill="1" applyBorder="1" applyAlignment="1">
      <alignment horizontal="center" vertical="center" wrapText="1"/>
    </xf>
    <xf numFmtId="164" fontId="3" fillId="6" borderId="20" xfId="5" applyFont="1" applyFill="1" applyBorder="1" applyAlignment="1">
      <alignment horizontal="left" vertical="top" wrapText="1"/>
    </xf>
    <xf numFmtId="164" fontId="3" fillId="6" borderId="21" xfId="5" applyFont="1" applyFill="1" applyBorder="1" applyAlignment="1">
      <alignment horizontal="left" vertical="top" wrapText="1"/>
    </xf>
    <xf numFmtId="164" fontId="3" fillId="6" borderId="18" xfId="5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43" fontId="9" fillId="2" borderId="9" xfId="0" applyNumberFormat="1" applyFont="1" applyFill="1" applyBorder="1" applyAlignment="1">
      <alignment horizontal="center" vertical="center"/>
    </xf>
    <xf numFmtId="43" fontId="9" fillId="2" borderId="1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9">
    <cellStyle name="Hyperlink" xfId="8" builtinId="8"/>
    <cellStyle name="Normal" xfId="0" builtinId="0"/>
    <cellStyle name="Normal 3" xfId="7"/>
    <cellStyle name="Normal 4" xfId="3"/>
    <cellStyle name="Separador de milhares" xfId="6" builtinId="3"/>
    <cellStyle name="Vírgula 10" xfId="2"/>
    <cellStyle name="Vírgula 10 2" xfId="4"/>
    <cellStyle name="Vírgula 2" xfId="1"/>
    <cellStyle name="Vírgula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118</xdr:row>
      <xdr:rowOff>0</xdr:rowOff>
    </xdr:from>
    <xdr:to>
      <xdr:col>3</xdr:col>
      <xdr:colOff>1028700</xdr:colOff>
      <xdr:row>145</xdr:row>
      <xdr:rowOff>28575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66CF5E18-A68C-4329-8DE4-526D4EBA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3337" t="40652" r="33949" b="9064"/>
        <a:stretch>
          <a:fillRect/>
        </a:stretch>
      </xdr:blipFill>
      <xdr:spPr bwMode="auto">
        <a:xfrm>
          <a:off x="457200" y="25841325"/>
          <a:ext cx="5981700" cy="517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352425</xdr:colOff>
      <xdr:row>32</xdr:row>
      <xdr:rowOff>9525</xdr:rowOff>
    </xdr:from>
    <xdr:to>
      <xdr:col>10</xdr:col>
      <xdr:colOff>466725</xdr:colOff>
      <xdr:row>33</xdr:row>
      <xdr:rowOff>171450</xdr:rowOff>
    </xdr:to>
    <xdr:sp macro="" textlink="">
      <xdr:nvSpPr>
        <xdr:cNvPr id="3" name="Seta para baixo 1">
          <a:extLst>
            <a:ext uri="{FF2B5EF4-FFF2-40B4-BE49-F238E27FC236}">
              <a16:creationId xmlns:a16="http://schemas.microsoft.com/office/drawing/2014/main" xmlns="" id="{93A9FC8D-FF47-497E-8DDF-85FB76FCE841}"/>
            </a:ext>
          </a:extLst>
        </xdr:cNvPr>
        <xdr:cNvSpPr/>
      </xdr:nvSpPr>
      <xdr:spPr>
        <a:xfrm>
          <a:off x="14735175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295275</xdr:colOff>
      <xdr:row>32</xdr:row>
      <xdr:rowOff>9525</xdr:rowOff>
    </xdr:from>
    <xdr:to>
      <xdr:col>11</xdr:col>
      <xdr:colOff>409575</xdr:colOff>
      <xdr:row>33</xdr:row>
      <xdr:rowOff>171450</xdr:rowOff>
    </xdr:to>
    <xdr:sp macro="" textlink="">
      <xdr:nvSpPr>
        <xdr:cNvPr id="4" name="Seta para baixo 2">
          <a:extLst>
            <a:ext uri="{FF2B5EF4-FFF2-40B4-BE49-F238E27FC236}">
              <a16:creationId xmlns:a16="http://schemas.microsoft.com/office/drawing/2014/main" xmlns="" id="{B848B70B-B1D4-4AFA-B754-3D0428DDA02C}"/>
            </a:ext>
          </a:extLst>
        </xdr:cNvPr>
        <xdr:cNvSpPr/>
      </xdr:nvSpPr>
      <xdr:spPr>
        <a:xfrm>
          <a:off x="15449550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13</xdr:col>
      <xdr:colOff>352425</xdr:colOff>
      <xdr:row>32</xdr:row>
      <xdr:rowOff>19050</xdr:rowOff>
    </xdr:from>
    <xdr:to>
      <xdr:col>13</xdr:col>
      <xdr:colOff>466725</xdr:colOff>
      <xdr:row>34</xdr:row>
      <xdr:rowOff>0</xdr:rowOff>
    </xdr:to>
    <xdr:sp macro="" textlink="">
      <xdr:nvSpPr>
        <xdr:cNvPr id="5" name="Seta para baixo 3">
          <a:extLst>
            <a:ext uri="{FF2B5EF4-FFF2-40B4-BE49-F238E27FC236}">
              <a16:creationId xmlns:a16="http://schemas.microsoft.com/office/drawing/2014/main" xmlns="" id="{05C5EEE6-D576-4EBD-83C5-1ED440D90EBF}"/>
            </a:ext>
          </a:extLst>
        </xdr:cNvPr>
        <xdr:cNvSpPr/>
      </xdr:nvSpPr>
      <xdr:spPr>
        <a:xfrm>
          <a:off x="17402175" y="8696325"/>
          <a:ext cx="114300" cy="361950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10</xdr:col>
      <xdr:colOff>352425</xdr:colOff>
      <xdr:row>32</xdr:row>
      <xdr:rowOff>9525</xdr:rowOff>
    </xdr:from>
    <xdr:to>
      <xdr:col>10</xdr:col>
      <xdr:colOff>466725</xdr:colOff>
      <xdr:row>33</xdr:row>
      <xdr:rowOff>171450</xdr:rowOff>
    </xdr:to>
    <xdr:sp macro="" textlink="">
      <xdr:nvSpPr>
        <xdr:cNvPr id="6" name="Seta para baixo 4">
          <a:extLst>
            <a:ext uri="{FF2B5EF4-FFF2-40B4-BE49-F238E27FC236}">
              <a16:creationId xmlns:a16="http://schemas.microsoft.com/office/drawing/2014/main" xmlns="" id="{F9FE4E4F-ABBD-45A7-BC3F-61DEA40C8F1E}"/>
            </a:ext>
          </a:extLst>
        </xdr:cNvPr>
        <xdr:cNvSpPr/>
      </xdr:nvSpPr>
      <xdr:spPr>
        <a:xfrm>
          <a:off x="14735175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295275</xdr:colOff>
      <xdr:row>32</xdr:row>
      <xdr:rowOff>9525</xdr:rowOff>
    </xdr:from>
    <xdr:to>
      <xdr:col>11</xdr:col>
      <xdr:colOff>409575</xdr:colOff>
      <xdr:row>33</xdr:row>
      <xdr:rowOff>171450</xdr:rowOff>
    </xdr:to>
    <xdr:sp macro="" textlink="">
      <xdr:nvSpPr>
        <xdr:cNvPr id="7" name="Seta para baixo 5">
          <a:extLst>
            <a:ext uri="{FF2B5EF4-FFF2-40B4-BE49-F238E27FC236}">
              <a16:creationId xmlns:a16="http://schemas.microsoft.com/office/drawing/2014/main" xmlns="" id="{EB4FDA41-155B-4625-934E-0E7D328ACFDC}"/>
            </a:ext>
          </a:extLst>
        </xdr:cNvPr>
        <xdr:cNvSpPr/>
      </xdr:nvSpPr>
      <xdr:spPr>
        <a:xfrm>
          <a:off x="15449550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13</xdr:col>
      <xdr:colOff>352425</xdr:colOff>
      <xdr:row>32</xdr:row>
      <xdr:rowOff>19050</xdr:rowOff>
    </xdr:from>
    <xdr:to>
      <xdr:col>13</xdr:col>
      <xdr:colOff>466725</xdr:colOff>
      <xdr:row>34</xdr:row>
      <xdr:rowOff>0</xdr:rowOff>
    </xdr:to>
    <xdr:sp macro="" textlink="">
      <xdr:nvSpPr>
        <xdr:cNvPr id="8" name="Seta para baixo 6">
          <a:extLst>
            <a:ext uri="{FF2B5EF4-FFF2-40B4-BE49-F238E27FC236}">
              <a16:creationId xmlns:a16="http://schemas.microsoft.com/office/drawing/2014/main" xmlns="" id="{287C71A0-A4C5-4260-8635-4990BF5B418E}"/>
            </a:ext>
          </a:extLst>
        </xdr:cNvPr>
        <xdr:cNvSpPr/>
      </xdr:nvSpPr>
      <xdr:spPr>
        <a:xfrm>
          <a:off x="17402175" y="8696325"/>
          <a:ext cx="114300" cy="361950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10</xdr:col>
      <xdr:colOff>352425</xdr:colOff>
      <xdr:row>32</xdr:row>
      <xdr:rowOff>9525</xdr:rowOff>
    </xdr:from>
    <xdr:to>
      <xdr:col>10</xdr:col>
      <xdr:colOff>466725</xdr:colOff>
      <xdr:row>33</xdr:row>
      <xdr:rowOff>171450</xdr:rowOff>
    </xdr:to>
    <xdr:sp macro="" textlink="">
      <xdr:nvSpPr>
        <xdr:cNvPr id="9" name="Seta para baixo 7">
          <a:extLst>
            <a:ext uri="{FF2B5EF4-FFF2-40B4-BE49-F238E27FC236}">
              <a16:creationId xmlns:a16="http://schemas.microsoft.com/office/drawing/2014/main" xmlns="" id="{EA3FA564-FA4D-4256-8745-35D011239D35}"/>
            </a:ext>
          </a:extLst>
        </xdr:cNvPr>
        <xdr:cNvSpPr/>
      </xdr:nvSpPr>
      <xdr:spPr>
        <a:xfrm>
          <a:off x="14735175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295275</xdr:colOff>
      <xdr:row>32</xdr:row>
      <xdr:rowOff>9525</xdr:rowOff>
    </xdr:from>
    <xdr:to>
      <xdr:col>11</xdr:col>
      <xdr:colOff>409575</xdr:colOff>
      <xdr:row>33</xdr:row>
      <xdr:rowOff>171450</xdr:rowOff>
    </xdr:to>
    <xdr:sp macro="" textlink="">
      <xdr:nvSpPr>
        <xdr:cNvPr id="10" name="Seta para baixo 8">
          <a:extLst>
            <a:ext uri="{FF2B5EF4-FFF2-40B4-BE49-F238E27FC236}">
              <a16:creationId xmlns:a16="http://schemas.microsoft.com/office/drawing/2014/main" xmlns="" id="{1D34E456-D6F9-49A5-9BF0-8FCEDC460114}"/>
            </a:ext>
          </a:extLst>
        </xdr:cNvPr>
        <xdr:cNvSpPr/>
      </xdr:nvSpPr>
      <xdr:spPr>
        <a:xfrm>
          <a:off x="15449550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13</xdr:col>
      <xdr:colOff>352425</xdr:colOff>
      <xdr:row>32</xdr:row>
      <xdr:rowOff>19050</xdr:rowOff>
    </xdr:from>
    <xdr:to>
      <xdr:col>13</xdr:col>
      <xdr:colOff>466725</xdr:colOff>
      <xdr:row>34</xdr:row>
      <xdr:rowOff>0</xdr:rowOff>
    </xdr:to>
    <xdr:sp macro="" textlink="">
      <xdr:nvSpPr>
        <xdr:cNvPr id="11" name="Seta para baixo 9">
          <a:extLst>
            <a:ext uri="{FF2B5EF4-FFF2-40B4-BE49-F238E27FC236}">
              <a16:creationId xmlns:a16="http://schemas.microsoft.com/office/drawing/2014/main" xmlns="" id="{4C62FA50-E18F-4BFE-B40E-8DB503BF03CE}"/>
            </a:ext>
          </a:extLst>
        </xdr:cNvPr>
        <xdr:cNvSpPr/>
      </xdr:nvSpPr>
      <xdr:spPr>
        <a:xfrm>
          <a:off x="17402175" y="8696325"/>
          <a:ext cx="114300" cy="361950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10</xdr:col>
      <xdr:colOff>352425</xdr:colOff>
      <xdr:row>32</xdr:row>
      <xdr:rowOff>9525</xdr:rowOff>
    </xdr:from>
    <xdr:to>
      <xdr:col>10</xdr:col>
      <xdr:colOff>466725</xdr:colOff>
      <xdr:row>33</xdr:row>
      <xdr:rowOff>171450</xdr:rowOff>
    </xdr:to>
    <xdr:sp macro="" textlink="">
      <xdr:nvSpPr>
        <xdr:cNvPr id="12" name="Seta para baixo 10">
          <a:extLst>
            <a:ext uri="{FF2B5EF4-FFF2-40B4-BE49-F238E27FC236}">
              <a16:creationId xmlns:a16="http://schemas.microsoft.com/office/drawing/2014/main" xmlns="" id="{59DB73F9-A356-4B66-ADF5-19F63C80E435}"/>
            </a:ext>
          </a:extLst>
        </xdr:cNvPr>
        <xdr:cNvSpPr/>
      </xdr:nvSpPr>
      <xdr:spPr>
        <a:xfrm>
          <a:off x="14735175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295275</xdr:colOff>
      <xdr:row>32</xdr:row>
      <xdr:rowOff>9525</xdr:rowOff>
    </xdr:from>
    <xdr:to>
      <xdr:col>11</xdr:col>
      <xdr:colOff>409575</xdr:colOff>
      <xdr:row>33</xdr:row>
      <xdr:rowOff>171450</xdr:rowOff>
    </xdr:to>
    <xdr:sp macro="" textlink="">
      <xdr:nvSpPr>
        <xdr:cNvPr id="13" name="Seta para baixo 11">
          <a:extLst>
            <a:ext uri="{FF2B5EF4-FFF2-40B4-BE49-F238E27FC236}">
              <a16:creationId xmlns:a16="http://schemas.microsoft.com/office/drawing/2014/main" xmlns="" id="{24D5D6B9-C3F4-4283-B122-CDE266AFA31E}"/>
            </a:ext>
          </a:extLst>
        </xdr:cNvPr>
        <xdr:cNvSpPr/>
      </xdr:nvSpPr>
      <xdr:spPr>
        <a:xfrm>
          <a:off x="15449550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13</xdr:col>
      <xdr:colOff>352425</xdr:colOff>
      <xdr:row>32</xdr:row>
      <xdr:rowOff>19050</xdr:rowOff>
    </xdr:from>
    <xdr:to>
      <xdr:col>13</xdr:col>
      <xdr:colOff>466725</xdr:colOff>
      <xdr:row>34</xdr:row>
      <xdr:rowOff>0</xdr:rowOff>
    </xdr:to>
    <xdr:sp macro="" textlink="">
      <xdr:nvSpPr>
        <xdr:cNvPr id="14" name="Seta para baixo 12">
          <a:extLst>
            <a:ext uri="{FF2B5EF4-FFF2-40B4-BE49-F238E27FC236}">
              <a16:creationId xmlns:a16="http://schemas.microsoft.com/office/drawing/2014/main" xmlns="" id="{F85D99E1-4C76-4717-B4CD-8F2A8AA9D8E6}"/>
            </a:ext>
          </a:extLst>
        </xdr:cNvPr>
        <xdr:cNvSpPr/>
      </xdr:nvSpPr>
      <xdr:spPr>
        <a:xfrm>
          <a:off x="17402175" y="8696325"/>
          <a:ext cx="114300" cy="361950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10</xdr:col>
      <xdr:colOff>352425</xdr:colOff>
      <xdr:row>32</xdr:row>
      <xdr:rowOff>9525</xdr:rowOff>
    </xdr:from>
    <xdr:to>
      <xdr:col>10</xdr:col>
      <xdr:colOff>466725</xdr:colOff>
      <xdr:row>33</xdr:row>
      <xdr:rowOff>171450</xdr:rowOff>
    </xdr:to>
    <xdr:sp macro="" textlink="">
      <xdr:nvSpPr>
        <xdr:cNvPr id="15" name="Seta para baixo 13">
          <a:extLst>
            <a:ext uri="{FF2B5EF4-FFF2-40B4-BE49-F238E27FC236}">
              <a16:creationId xmlns:a16="http://schemas.microsoft.com/office/drawing/2014/main" xmlns="" id="{E4957C14-A38E-4C54-80C7-F73204DE9404}"/>
            </a:ext>
          </a:extLst>
        </xdr:cNvPr>
        <xdr:cNvSpPr/>
      </xdr:nvSpPr>
      <xdr:spPr>
        <a:xfrm>
          <a:off x="14735175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295275</xdr:colOff>
      <xdr:row>32</xdr:row>
      <xdr:rowOff>9525</xdr:rowOff>
    </xdr:from>
    <xdr:to>
      <xdr:col>11</xdr:col>
      <xdr:colOff>409575</xdr:colOff>
      <xdr:row>33</xdr:row>
      <xdr:rowOff>171450</xdr:rowOff>
    </xdr:to>
    <xdr:sp macro="" textlink="">
      <xdr:nvSpPr>
        <xdr:cNvPr id="16" name="Seta para baixo 14">
          <a:extLst>
            <a:ext uri="{FF2B5EF4-FFF2-40B4-BE49-F238E27FC236}">
              <a16:creationId xmlns:a16="http://schemas.microsoft.com/office/drawing/2014/main" xmlns="" id="{723BED0B-7E3D-4EEC-BE78-6B5048C7997B}"/>
            </a:ext>
          </a:extLst>
        </xdr:cNvPr>
        <xdr:cNvSpPr/>
      </xdr:nvSpPr>
      <xdr:spPr>
        <a:xfrm>
          <a:off x="15449550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10</xdr:col>
      <xdr:colOff>352425</xdr:colOff>
      <xdr:row>32</xdr:row>
      <xdr:rowOff>9525</xdr:rowOff>
    </xdr:from>
    <xdr:to>
      <xdr:col>10</xdr:col>
      <xdr:colOff>466725</xdr:colOff>
      <xdr:row>33</xdr:row>
      <xdr:rowOff>171450</xdr:rowOff>
    </xdr:to>
    <xdr:sp macro="" textlink="">
      <xdr:nvSpPr>
        <xdr:cNvPr id="17" name="Seta para baixo 15">
          <a:extLst>
            <a:ext uri="{FF2B5EF4-FFF2-40B4-BE49-F238E27FC236}">
              <a16:creationId xmlns:a16="http://schemas.microsoft.com/office/drawing/2014/main" xmlns="" id="{B32C60A1-5030-47FA-9180-2BD2E00DF566}"/>
            </a:ext>
          </a:extLst>
        </xdr:cNvPr>
        <xdr:cNvSpPr/>
      </xdr:nvSpPr>
      <xdr:spPr>
        <a:xfrm>
          <a:off x="14735175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295275</xdr:colOff>
      <xdr:row>32</xdr:row>
      <xdr:rowOff>9525</xdr:rowOff>
    </xdr:from>
    <xdr:to>
      <xdr:col>11</xdr:col>
      <xdr:colOff>409575</xdr:colOff>
      <xdr:row>33</xdr:row>
      <xdr:rowOff>171450</xdr:rowOff>
    </xdr:to>
    <xdr:sp macro="" textlink="">
      <xdr:nvSpPr>
        <xdr:cNvPr id="18" name="Seta para baixo 16">
          <a:extLst>
            <a:ext uri="{FF2B5EF4-FFF2-40B4-BE49-F238E27FC236}">
              <a16:creationId xmlns:a16="http://schemas.microsoft.com/office/drawing/2014/main" xmlns="" id="{7F3601E7-9761-4C80-AE75-CD9579CE7565}"/>
            </a:ext>
          </a:extLst>
        </xdr:cNvPr>
        <xdr:cNvSpPr/>
      </xdr:nvSpPr>
      <xdr:spPr>
        <a:xfrm>
          <a:off x="15449550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12</xdr:col>
      <xdr:colOff>352425</xdr:colOff>
      <xdr:row>32</xdr:row>
      <xdr:rowOff>19050</xdr:rowOff>
    </xdr:from>
    <xdr:to>
      <xdr:col>12</xdr:col>
      <xdr:colOff>466725</xdr:colOff>
      <xdr:row>34</xdr:row>
      <xdr:rowOff>0</xdr:rowOff>
    </xdr:to>
    <xdr:sp macro="" textlink="">
      <xdr:nvSpPr>
        <xdr:cNvPr id="19" name="Seta para baixo 17">
          <a:extLst>
            <a:ext uri="{FF2B5EF4-FFF2-40B4-BE49-F238E27FC236}">
              <a16:creationId xmlns:a16="http://schemas.microsoft.com/office/drawing/2014/main" xmlns="" id="{B45D9F97-89C3-4E5F-BA3B-076CF04080CB}"/>
            </a:ext>
          </a:extLst>
        </xdr:cNvPr>
        <xdr:cNvSpPr/>
      </xdr:nvSpPr>
      <xdr:spPr>
        <a:xfrm>
          <a:off x="16525875" y="8696325"/>
          <a:ext cx="114300" cy="361950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10</xdr:col>
      <xdr:colOff>352425</xdr:colOff>
      <xdr:row>32</xdr:row>
      <xdr:rowOff>9525</xdr:rowOff>
    </xdr:from>
    <xdr:to>
      <xdr:col>10</xdr:col>
      <xdr:colOff>466725</xdr:colOff>
      <xdr:row>33</xdr:row>
      <xdr:rowOff>171450</xdr:rowOff>
    </xdr:to>
    <xdr:sp macro="" textlink="">
      <xdr:nvSpPr>
        <xdr:cNvPr id="20" name="Seta para baixo 18">
          <a:extLst>
            <a:ext uri="{FF2B5EF4-FFF2-40B4-BE49-F238E27FC236}">
              <a16:creationId xmlns:a16="http://schemas.microsoft.com/office/drawing/2014/main" xmlns="" id="{48125EE9-42E6-41A3-8F34-E89D768E38FF}"/>
            </a:ext>
          </a:extLst>
        </xdr:cNvPr>
        <xdr:cNvSpPr/>
      </xdr:nvSpPr>
      <xdr:spPr>
        <a:xfrm>
          <a:off x="14735175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295275</xdr:colOff>
      <xdr:row>32</xdr:row>
      <xdr:rowOff>9525</xdr:rowOff>
    </xdr:from>
    <xdr:to>
      <xdr:col>11</xdr:col>
      <xdr:colOff>409575</xdr:colOff>
      <xdr:row>33</xdr:row>
      <xdr:rowOff>171450</xdr:rowOff>
    </xdr:to>
    <xdr:sp macro="" textlink="">
      <xdr:nvSpPr>
        <xdr:cNvPr id="21" name="Seta para baixo 19">
          <a:extLst>
            <a:ext uri="{FF2B5EF4-FFF2-40B4-BE49-F238E27FC236}">
              <a16:creationId xmlns:a16="http://schemas.microsoft.com/office/drawing/2014/main" xmlns="" id="{35AFFCBC-0B01-4F1C-8435-89F9BD183849}"/>
            </a:ext>
          </a:extLst>
        </xdr:cNvPr>
        <xdr:cNvSpPr/>
      </xdr:nvSpPr>
      <xdr:spPr>
        <a:xfrm>
          <a:off x="15449550" y="8686800"/>
          <a:ext cx="114300" cy="3524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14</xdr:col>
      <xdr:colOff>390525</xdr:colOff>
      <xdr:row>32</xdr:row>
      <xdr:rowOff>9525</xdr:rowOff>
    </xdr:from>
    <xdr:to>
      <xdr:col>14</xdr:col>
      <xdr:colOff>504825</xdr:colOff>
      <xdr:row>33</xdr:row>
      <xdr:rowOff>133350</xdr:rowOff>
    </xdr:to>
    <xdr:sp macro="" textlink="">
      <xdr:nvSpPr>
        <xdr:cNvPr id="22" name="Seta para baixo 20">
          <a:extLst>
            <a:ext uri="{FF2B5EF4-FFF2-40B4-BE49-F238E27FC236}">
              <a16:creationId xmlns:a16="http://schemas.microsoft.com/office/drawing/2014/main" xmlns="" id="{F70BB359-320D-413F-B22D-8EB07B26C4A1}"/>
            </a:ext>
          </a:extLst>
        </xdr:cNvPr>
        <xdr:cNvSpPr/>
      </xdr:nvSpPr>
      <xdr:spPr>
        <a:xfrm>
          <a:off x="18459450" y="8686800"/>
          <a:ext cx="114300" cy="314325"/>
        </a:xfrm>
        <a:prstGeom prst="downArrow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Meus%20documentos/GasNatural/Emsergas/ModeloCalcEnsergas7ab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Temporario/BR-Levantamento%202005-2012/windows/TEMP/Meus%20documentos/Cursos%20e%20Semin&#225;rios/Or&#231;amento%20Empresarial/Material%20do%20Curso/Estudo%20de%20Caso%20-%20Dados%20Cont&#225;be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6000fs01.corp.petrobras.biz\CONTABIL\CORP_CON\PUBLICO\Mar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RANSPETRO_GEVIT\Interno\Opera&#231;&#245;es%20G&#225;s%20natural\Medic&#227;o%20de%20gas%20natural\2002%20Medi&#231;&#227;o%20do%20g&#225;s%20natural\07Julho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51019\sesub99\SESUB99\1TRIM\COSISP\CONS\CG00FI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Cc_CO/Restrito/2002/consolidado/12%202002/roxinho/DICORP/SESUB/00/CONSOLID/consolidado/0600/jun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Cc_CO/Restrito/2002/consolidado/12%202002/roxinho/DICORP/SESUB/00/CONSOLID/consolidado/0900/roxinho/Desempen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DGN/Gerencia%20de%20Participacoes%20na%20Distribuicao%20-%20PD/Restrito/ModelEcon/Estudos/Emsergas/ModeloCalcEnsergas11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Temporario/BR-Levantamento%202005-2012/Franklin/Margem%202003/DRE%20Segundo%20Trimestr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6000fs01.corp.petrobras.biz\contabil\CORP_CON\RESTRITO\2003\consolidado\06%202003\RDE\RDE%20Consolida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Documents%20and%20Settings/zgdm/Desktop/Estudo%20tarifarios/CLIENTES%20INDUSTRIAIS/ARENA/LINHARES/EVTE%20Projeto%20Residencial%20Vitoria%20Rev.fev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F$\Meus%20documentos\GasNatural\Emsergas\ModeloCalcEnsergas7ab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sandra\avaliacao%20de\modelos\ES2\Esfinge%20para%20ES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Temporario/BR-Levantamento%202005-2012/Backup%20c/Backup_Franklin/Ativ%20Gerencial/Relat&#243;rio%20Gerencial/Relatorios%202002/semestral%20e%20anual/DRE%20Segundo%20Trimestr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51019\sesub99\SESUB99\1TRIM\COSISP\CONS\CG00VEN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GN-ASTET\Ano%202019%20-%20RT\cd%20carta%20GME_GCGN_GNRGN%20012-2019\15.%20Anexos\Anexo%2015.5%20-%20Ativo%20Regulat&#243;rio%20com%20Proje&#231;&#227;o%202019\Ativo%20Regulat&#243;rio%20-%20Dezembro%202018%20(Com%20Proje&#231;&#227;o%202019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GN-ASTET\Ano%202019%20-%20RT\cd%20carta%20GME_GCGN_GNRGN%20012-2019\15.%20Anexos\Anexo%2015.2%20-%20Mem&#243;ria%20de%20C&#225;lculo%20LB%20T&#233;rmica\Volume_Margem_LB%20T&#233;rmico%20201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T%202019\Ativo%20Regulat&#243;rio%20-%20Dezembro%202018%20(Com%20Proje&#231;&#227;o%202019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Temporario/BR-Levantamento%202005-2012/windows/TEMP/Meus%20documentos/Cursos%20e%20Semin&#225;rios/Or&#231;amento%20Empresarial/Material%20do%20Curso/Estudo%20de%20Caso%20-%20Planilha%20de%20Cu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Carval2003/Dgn/ModelEcon/Modelo/Dados/ModeloCalc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drigo\c\Planilha%20Posto%20Ano%202001\FATURAMENTOPOSTOS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Temporario/BR-Levantamento%202005-2012/PBrasileiro/Dados%20GCGC%202003%201400m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ETRO\EVTE\AVALDI~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Temporario/BR-Levantamento%202005-2012/PTarifa1/PTarifa%20abril%20%202003%20%20teste%20sensibilidade%20%20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sharepoint/Users/zy28/AppData/Roaming/Microsoft/Excel/FRED/Estudo%20de%20Tarifas/PTarifa%20Res%20Com%20Ind/Estudo%20de%20Tarifas/PTarifa%20Res%20Com%20Ind/EVTE/AVALUSINAVIT&#211;R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Dicas"/>
      <sheetName val="PAR"/>
      <sheetName val="VOLCALC"/>
      <sheetName val="PRCALC"/>
      <sheetName val="PRGV"/>
      <sheetName val="COGRECCALC"/>
      <sheetName val="COSTCALC"/>
      <sheetName val="DEPCALC"/>
      <sheetName val="FINCALC"/>
      <sheetName val="CCLCALC"/>
      <sheetName val="BALCALC"/>
      <sheetName val="DRECALC"/>
      <sheetName val="FCCALC"/>
      <sheetName val="SAPAR"/>
      <sheetName val="FIN"/>
      <sheetName val="REC"/>
      <sheetName val="OPX"/>
      <sheetName val="CPX"/>
      <sheetName val="CCL"/>
      <sheetName val="BAL"/>
      <sheetName val="DRE"/>
      <sheetName val="Categorias"/>
    </sheetNames>
    <sheetDataSet>
      <sheetData sheetId="0"/>
      <sheetData sheetId="1"/>
      <sheetData sheetId="2" refreshError="1">
        <row r="7">
          <cell r="G7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ço"/>
      <sheetName val="L&amp;P"/>
      <sheetName val="Custos Fixos"/>
      <sheetName val="Informações Complementares"/>
    </sheetNames>
    <sheetDataSet>
      <sheetData sheetId="0"/>
      <sheetData sheetId="1"/>
      <sheetData sheetId="2" refreshError="1">
        <row r="5">
          <cell r="F5">
            <v>19420</v>
          </cell>
        </row>
        <row r="23">
          <cell r="F23">
            <v>38230</v>
          </cell>
        </row>
        <row r="40">
          <cell r="F40">
            <v>118610</v>
          </cell>
        </row>
      </sheetData>
      <sheetData sheetId="3" refreshError="1">
        <row r="3">
          <cell r="C3">
            <v>50000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ço"/>
      <sheetName val="Demonstração (2)"/>
    </sheetNames>
    <sheetDataSet>
      <sheetData sheetId="0" refreshError="1"/>
      <sheetData sheetId="1" refreshError="1">
        <row r="12">
          <cell r="A12" t="str">
            <v>R$ milhões</v>
          </cell>
        </row>
        <row r="13">
          <cell r="K13" t="str">
            <v>Período Jan-Mar</v>
          </cell>
        </row>
        <row r="15">
          <cell r="A15" t="str">
            <v>3T-2002</v>
          </cell>
          <cell r="C15" t="str">
            <v>4T-2002</v>
          </cell>
          <cell r="E15">
            <v>2001</v>
          </cell>
          <cell r="K15">
            <v>2003</v>
          </cell>
          <cell r="M15">
            <v>2002</v>
          </cell>
        </row>
        <row r="17">
          <cell r="A17">
            <v>29095</v>
          </cell>
          <cell r="C17">
            <v>29428.704000000002</v>
          </cell>
          <cell r="E17">
            <v>19641.966</v>
          </cell>
          <cell r="G17" t="str">
            <v>Vendas brutas</v>
          </cell>
          <cell r="K17">
            <v>33365.385999999999</v>
          </cell>
          <cell r="M17">
            <v>17777.593000000001</v>
          </cell>
        </row>
        <row r="18">
          <cell r="A18">
            <v>-7800</v>
          </cell>
          <cell r="C18">
            <v>-8585.8119999999999</v>
          </cell>
          <cell r="E18">
            <v>-6178.0929999999998</v>
          </cell>
          <cell r="G18" t="str">
            <v>Encargos de vendas</v>
          </cell>
          <cell r="K18">
            <v>-8865.4079999999994</v>
          </cell>
          <cell r="M18">
            <v>-6538.7560000000003</v>
          </cell>
        </row>
        <row r="19">
          <cell r="A19">
            <v>21295</v>
          </cell>
          <cell r="C19">
            <v>20842.892</v>
          </cell>
          <cell r="E19">
            <v>13463.873</v>
          </cell>
          <cell r="G19" t="str">
            <v>Vendas líquidas</v>
          </cell>
          <cell r="K19">
            <v>24499.977999999999</v>
          </cell>
          <cell r="M19">
            <v>11238.837</v>
          </cell>
        </row>
        <row r="20">
          <cell r="A20">
            <v>-13770</v>
          </cell>
          <cell r="C20">
            <v>-13399.8</v>
          </cell>
          <cell r="E20">
            <v>-8374.82</v>
          </cell>
          <cell r="G20" t="str">
            <v xml:space="preserve"> </v>
          </cell>
          <cell r="H20" t="str">
            <v>Custo dos produtos vendidos</v>
          </cell>
          <cell r="K20">
            <v>-12479.571</v>
          </cell>
          <cell r="M20">
            <v>-7536.6620000000003</v>
          </cell>
        </row>
        <row r="21">
          <cell r="A21">
            <v>7525</v>
          </cell>
          <cell r="C21">
            <v>7443.0920000000006</v>
          </cell>
          <cell r="E21">
            <v>5089.0529999999999</v>
          </cell>
          <cell r="G21" t="str">
            <v>Lucro bruto</v>
          </cell>
          <cell r="K21">
            <v>12020.406999999999</v>
          </cell>
          <cell r="M21">
            <v>3702.1749999999993</v>
          </cell>
        </row>
        <row r="22">
          <cell r="G22" t="str">
            <v>Despesas operacionais</v>
          </cell>
        </row>
        <row r="23">
          <cell r="A23">
            <v>-1383.479</v>
          </cell>
          <cell r="C23">
            <v>-1502.1959999999999</v>
          </cell>
          <cell r="E23">
            <v>-1138.576</v>
          </cell>
          <cell r="H23" t="str">
            <v>Vendas, gerais e administrativas</v>
          </cell>
          <cell r="K23">
            <v>-1561.1089999999999</v>
          </cell>
          <cell r="M23">
            <v>-1067.4469999999999</v>
          </cell>
        </row>
        <row r="24">
          <cell r="A24">
            <v>-318.63900000000001</v>
          </cell>
          <cell r="C24">
            <v>-521.59799999999996</v>
          </cell>
          <cell r="E24">
            <v>-419.54199999999997</v>
          </cell>
          <cell r="H24" t="str">
            <v>Custos exploratórios p/ extração de petróleo</v>
          </cell>
          <cell r="K24">
            <v>-227.459</v>
          </cell>
          <cell r="M24">
            <v>-232.27199999999999</v>
          </cell>
        </row>
        <row r="25">
          <cell r="A25">
            <v>-99</v>
          </cell>
          <cell r="C25">
            <v>-152.63900000000001</v>
          </cell>
          <cell r="E25">
            <v>-108.718</v>
          </cell>
          <cell r="H25" t="str">
            <v>Pesquisa e desenvolvimento</v>
          </cell>
          <cell r="K25">
            <v>-139.80000000000001</v>
          </cell>
          <cell r="M25">
            <v>-88.29</v>
          </cell>
        </row>
        <row r="26">
          <cell r="A26">
            <v>-449</v>
          </cell>
          <cell r="C26">
            <v>-151.53100000000001</v>
          </cell>
          <cell r="E26">
            <v>-152.792</v>
          </cell>
          <cell r="H26" t="str">
            <v>Tributárias</v>
          </cell>
          <cell r="K26">
            <v>-234.61099999999999</v>
          </cell>
          <cell r="M26">
            <v>-173.34399999999999</v>
          </cell>
        </row>
        <row r="27">
          <cell r="A27">
            <v>-1033.027</v>
          </cell>
          <cell r="C27">
            <v>-1850.09</v>
          </cell>
          <cell r="E27">
            <v>-1054.873</v>
          </cell>
          <cell r="G27" t="str">
            <v xml:space="preserve"> </v>
          </cell>
          <cell r="H27" t="str">
            <v>Outros</v>
          </cell>
          <cell r="K27">
            <v>-1366.076</v>
          </cell>
          <cell r="M27">
            <v>-566</v>
          </cell>
        </row>
        <row r="28">
          <cell r="H28" t="str">
            <v>Financeiras líquidas</v>
          </cell>
        </row>
        <row r="29">
          <cell r="A29">
            <v>1068</v>
          </cell>
          <cell r="C29">
            <v>856.66899999999998</v>
          </cell>
          <cell r="E29">
            <v>196.25399999999999</v>
          </cell>
          <cell r="H29" t="str">
            <v xml:space="preserve"> </v>
          </cell>
          <cell r="I29" t="str">
            <v>Receitas</v>
          </cell>
          <cell r="K29">
            <v>774.34500000000003</v>
          </cell>
          <cell r="M29">
            <v>701.80600000000004</v>
          </cell>
        </row>
        <row r="30">
          <cell r="A30">
            <v>-802</v>
          </cell>
          <cell r="C30">
            <v>-667.93100000000004</v>
          </cell>
          <cell r="E30">
            <v>-560.88300000000004</v>
          </cell>
          <cell r="I30" t="str">
            <v>Despesas</v>
          </cell>
          <cell r="K30">
            <v>-640.42999999999995</v>
          </cell>
          <cell r="M30">
            <v>-442.25700000000001</v>
          </cell>
        </row>
        <row r="31">
          <cell r="A31">
            <v>1939</v>
          </cell>
          <cell r="C31">
            <v>-248.2</v>
          </cell>
          <cell r="E31">
            <v>-351.34100000000001</v>
          </cell>
          <cell r="I31" t="str">
            <v xml:space="preserve">Var. Monetárias e cambiais ativas </v>
          </cell>
          <cell r="K31">
            <v>-136.68299999999999</v>
          </cell>
          <cell r="M31">
            <v>584.702</v>
          </cell>
        </row>
        <row r="32">
          <cell r="A32">
            <v>-5351</v>
          </cell>
          <cell r="C32">
            <v>1442.377</v>
          </cell>
          <cell r="E32">
            <v>2033.905</v>
          </cell>
          <cell r="H32" t="str">
            <v xml:space="preserve"> </v>
          </cell>
          <cell r="I32" t="str">
            <v>Var. Monetárias e cambiais passivas</v>
          </cell>
          <cell r="K32">
            <v>705.92600000000004</v>
          </cell>
          <cell r="M32">
            <v>-702</v>
          </cell>
        </row>
        <row r="33">
          <cell r="A33">
            <v>-3146</v>
          </cell>
          <cell r="C33">
            <v>1382.915</v>
          </cell>
          <cell r="E33">
            <v>1317.9349999999999</v>
          </cell>
          <cell r="K33">
            <v>703.15800000000013</v>
          </cell>
          <cell r="M33">
            <v>143.25099999999998</v>
          </cell>
        </row>
        <row r="35">
          <cell r="A35">
            <v>-6429.1450000000004</v>
          </cell>
          <cell r="C35">
            <v>-2796.1390000000001</v>
          </cell>
          <cell r="E35">
            <v>-1557.5660000000003</v>
          </cell>
          <cell r="K35">
            <v>-2825.8969999999999</v>
          </cell>
          <cell r="M35">
            <v>-1983.1020000000001</v>
          </cell>
        </row>
        <row r="36">
          <cell r="A36">
            <v>1275.1674466909999</v>
          </cell>
          <cell r="C36">
            <v>-402.65081816674979</v>
          </cell>
          <cell r="E36">
            <v>-426.63099999999997</v>
          </cell>
          <cell r="G36" t="str">
            <v xml:space="preserve">Resultado da Equivalência Patrimonial </v>
          </cell>
          <cell r="K36">
            <v>-89.36262548575003</v>
          </cell>
          <cell r="M36">
            <v>-40.380000000000003</v>
          </cell>
        </row>
        <row r="37">
          <cell r="A37">
            <v>2371.0224466909995</v>
          </cell>
          <cell r="C37">
            <v>4244.3021818332509</v>
          </cell>
          <cell r="E37">
            <v>3103.8559999999998</v>
          </cell>
          <cell r="G37" t="str">
            <v>Lucro operacional</v>
          </cell>
          <cell r="K37">
            <v>9105.1473745142503</v>
          </cell>
          <cell r="M37">
            <v>1678.6929999999991</v>
          </cell>
        </row>
        <row r="38">
          <cell r="A38">
            <v>0</v>
          </cell>
          <cell r="C38">
            <v>605.76599999999996</v>
          </cell>
          <cell r="E38">
            <v>0</v>
          </cell>
          <cell r="G38" t="str">
            <v>Correção Monetária de Balanço</v>
          </cell>
          <cell r="K38">
            <v>16.213000000000001</v>
          </cell>
        </row>
        <row r="39">
          <cell r="A39">
            <v>-108</v>
          </cell>
          <cell r="C39">
            <v>-61.004290377106052</v>
          </cell>
          <cell r="E39">
            <v>849.05600000000004</v>
          </cell>
          <cell r="G39" t="str">
            <v>Receitas (despesas) não operacionais</v>
          </cell>
          <cell r="K39">
            <v>-55.197000000000003</v>
          </cell>
          <cell r="M39">
            <v>7.7359999999999998</v>
          </cell>
        </row>
        <row r="41">
          <cell r="A41">
            <v>-747</v>
          </cell>
          <cell r="C41">
            <v>-1036.0622029613819</v>
          </cell>
          <cell r="E41">
            <v>-576.447</v>
          </cell>
          <cell r="G41" t="str">
            <v>Imposto renda/contribuição social</v>
          </cell>
          <cell r="K41">
            <v>-3314.1545894295223</v>
          </cell>
          <cell r="M41">
            <v>-714.52300000000002</v>
          </cell>
        </row>
        <row r="42">
          <cell r="A42">
            <v>852</v>
          </cell>
          <cell r="C42">
            <v>-479.85199999999998</v>
          </cell>
          <cell r="E42">
            <v>-291.29199999999997</v>
          </cell>
          <cell r="G42" t="str">
            <v>Participação dos acionistas não controladores</v>
          </cell>
          <cell r="K42">
            <v>-206.197</v>
          </cell>
          <cell r="M42">
            <v>-105.583</v>
          </cell>
        </row>
        <row r="43">
          <cell r="A43">
            <v>0</v>
          </cell>
          <cell r="C43">
            <v>-444.09399999999999</v>
          </cell>
          <cell r="E43">
            <v>-262.60199999999998</v>
          </cell>
          <cell r="G43" t="str">
            <v>Participação de Empregados</v>
          </cell>
        </row>
        <row r="45">
          <cell r="A45">
            <v>2368.0224466909995</v>
          </cell>
          <cell r="C45">
            <v>2829.0556884947623</v>
          </cell>
          <cell r="E45">
            <v>2822.5709999999999</v>
          </cell>
          <cell r="G45" t="str">
            <v>Lucro Líquido</v>
          </cell>
          <cell r="K45">
            <v>5544.8117850847275</v>
          </cell>
          <cell r="M45">
            <v>866.32299999999918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NTRADADEDADOS"/>
      <sheetName val="TORRESCOMP.COR-VOL."/>
      <sheetName val="VILLONI.COR-VOL."/>
      <sheetName val="TIPOSCON"/>
      <sheetName val="TELEX(SECOM-RJ)"/>
      <sheetName val="RESENHA"/>
      <sheetName val="MEDIÇÃO PARCIAL"/>
      <sheetName val="CVRD MED. PARCIAL"/>
      <sheetName val="FATURAMENTO PARCIAL"/>
      <sheetName val="MEDIÇÃO.T.MENSAL"/>
      <sheetName val="FATURA.T.MENSAL"/>
      <sheetName val="MEDIÇÃO.D.MENSAL"/>
      <sheetName val="FATURA.D.MENSAL"/>
      <sheetName val="Q.COMP.1"/>
      <sheetName val="Q.COMP 2"/>
      <sheetName val="CROMAT."/>
      <sheetName val="ARCEL"/>
      <sheetName val="BELGO.AC"/>
      <sheetName val="BELGO.LAM"/>
      <sheetName val="BIANCOGRÊS"/>
      <sheetName val="BRAGUSSA"/>
      <sheetName val="MIZU"/>
      <sheetName val="CST"/>
      <sheetName val="CVRD"/>
      <sheetName val="HOLDERCIM"/>
      <sheetName val="LOGASA"/>
      <sheetName val="ORNATO"/>
      <sheetName val="PERMA"/>
      <sheetName val="POLTEX"/>
      <sheetName val="POSTOCAMB"/>
      <sheetName val="POSTOCH"/>
      <sheetName val="CONTORNO"/>
      <sheetName val="POSTOAVENIDA"/>
      <sheetName val="POSTOJA"/>
      <sheetName val="KADILLAC"/>
      <sheetName val="MACEL"/>
      <sheetName val="MATA DA PRAIA"/>
      <sheetName val="OLIVA"/>
      <sheetName val="SPINASÉ"/>
      <sheetName val="QUEOPS"/>
      <sheetName val="REALCAFE"/>
      <sheetName val="TORRES"/>
      <sheetName val="TORRESCOMPC"/>
      <sheetName val="USIVIT"/>
      <sheetName val="VILLONI"/>
      <sheetName val="BASEGF"/>
      <sheetName val="GF.DPER"/>
      <sheetName val="GF.VARM"/>
      <sheetName val="PLAN DOS DADOS TELEFLOW-I-GAS"/>
      <sheetName val="Analise da TM"/>
      <sheetName val="jan 30"/>
      <sheetName val="Plan2"/>
      <sheetName val="Tab enviada GAPREC"/>
      <sheetName val="Base Calc Tarifa"/>
      <sheetName val="Tab Tar GAPREC"/>
      <sheetName val="Casc com Impostos e EF"/>
      <sheetName val="Simulação BMP"/>
      <sheetName val="Simulação Bragussa"/>
      <sheetName val="Tarifa Industrial Veicular"/>
      <sheetName val="Tarifa Residenci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LIM_FINANCEIRA"/>
      <sheetName val="CG00FIN"/>
      <sheetName val="PS-Consolidation"/>
      <sheetName val="Correção"/>
      <sheetName val="PENDENTES"/>
      <sheetName val="Param"/>
      <sheetName val="Boge"/>
      <sheetName val="Itens importados"/>
      <sheetName val="Codes"/>
      <sheetName val="BRESSER"/>
      <sheetName val="Acertado"/>
      <sheetName val="VENDAS_P_SUBSIDIÁRIA"/>
      <sheetName val="OUT02.REPORT"/>
      <sheetName val="Saldo 12480001"/>
      <sheetName val="Saldo final 32470000"/>
      <sheetName val="Capa"/>
      <sheetName val="CTAS.DE LANÇAMENTO"/>
      <sheetName val="RESUMO"/>
      <sheetName val="CDI"/>
      <sheetName val="Currency"/>
      <sheetName val="Patrimonial"/>
      <sheetName val="Dados"/>
      <sheetName val="PAR"/>
      <sheetName val="Variables"/>
      <sheetName val="APIPIAQ.XLS"/>
      <sheetName val="EE3.1 - Conc. Volvo"/>
      <sheetName val="corsa"/>
      <sheetName val="heavy"/>
      <sheetName val="light"/>
      <sheetName val="medium"/>
      <sheetName val="Fcx Consol Diario Rev 25-01"/>
      <sheetName val="PS_Consolidation"/>
      <sheetName val="Code_Master"/>
      <sheetName val="Self_Code_Master"/>
      <sheetName val="Code_Master_SBU"/>
      <sheetName val="Code_Master_SBU_SBU"/>
      <sheetName val="Code_Master_SBU_SUB"/>
      <sheetName val="Self_Code_Master_SBU"/>
      <sheetName val="Self_Code_Master_SBU_SUB"/>
      <sheetName val="Code_Master_Customer"/>
      <sheetName val="DEPREC"/>
      <sheetName val="Tabelas"/>
      <sheetName val="Chart Data"/>
      <sheetName val="BASE BALSAP"/>
      <sheetName val="Plano de Contas"/>
      <sheetName val="Auxi"/>
      <sheetName val="Edo Res"/>
      <sheetName val="BP"/>
      <sheetName val="Mapa"/>
      <sheetName val="ce"/>
      <sheetName val="ABRIL 2000"/>
      <sheetName val="Filiais - todas"/>
      <sheetName val="2008"/>
      <sheetName val="05,06 E 07"/>
      <sheetName val="Premio_Sinistro"/>
      <sheetName val="P&amp;L"/>
      <sheetName val="P&amp;L EUR"/>
      <sheetName val="Instructions"/>
      <sheetName val="Parâmetros"/>
      <sheetName val="FF1 - Listagem inicial"/>
      <sheetName val="Internal Data"/>
      <sheetName val="MAI2000"/>
      <sheetName val="cover"/>
      <sheetName val="E03.05.1 - Base Invista Nylon"/>
      <sheetName val="Plan1"/>
      <sheetName val="ush"/>
      <sheetName val="Analítico"/>
      <sheetName val="condição"/>
      <sheetName val="tabela"/>
      <sheetName val="Data"/>
      <sheetName val="2006"/>
      <sheetName val="Sic - Jan"/>
      <sheetName val="Demitidos"/>
      <sheetName val="Royalties"/>
      <sheetName val="Projeção álcool"/>
      <sheetName val="Settings"/>
      <sheetName val="Resinas 10_06"/>
      <sheetName val="Interest"/>
      <sheetName val="Assump. Budg"/>
      <sheetName val="Itens_importados"/>
      <sheetName val="OUT02_REPORT"/>
      <sheetName val="Saldo_12480001"/>
      <sheetName val="Saldo_final_32470000"/>
      <sheetName val="CTAS_DE_LANÇAMENTO"/>
      <sheetName val="APIPIAQ_XLS"/>
      <sheetName val="EE3_1_-_Conc__Volvo"/>
      <sheetName val="Fcx_Consol_Diario_Rev_25-01"/>
      <sheetName val="Chart_Data"/>
      <sheetName val="BASE_BALSAP"/>
      <sheetName val="Plano_de_Contas"/>
      <sheetName val="Edo_Res"/>
      <sheetName val="ABRIL_2000"/>
      <sheetName val="Filiais_-_todas"/>
      <sheetName val="05,06_E_07"/>
      <sheetName val="P&amp;L_EUR"/>
      <sheetName val="FF1_-_Listagem_inicial"/>
      <sheetName val="Internal_Data"/>
      <sheetName val="E03_05_1_-_Base_Invista_Nylon"/>
      <sheetName val="Projeção_álcool"/>
      <sheetName val="Sic_-_Jan"/>
      <sheetName val="Resinas_10_06"/>
      <sheetName val="REMOCATA"/>
      <sheetName val="Eco-Fin"/>
      <sheetName val="RAZAO"/>
      <sheetName val="E4.2.2 testes"/>
      <sheetName val="tab"/>
      <sheetName val="112060002"/>
      <sheetName val="Plan2"/>
      <sheetName val="POLITICA"/>
      <sheetName val="cupom"/>
      <sheetName val="curva pre"/>
      <sheetName val="INFO"/>
      <sheetName val="LANG"/>
      <sheetName val="OUVC"/>
      <sheetName val="INDICES"/>
      <sheetName val="2000"/>
      <sheetName val="MAI'01"/>
      <sheetName val="TOP 20 - PC's"/>
      <sheetName val="Duplicate Rate"/>
      <sheetName val="Faturamento Por CP"/>
      <sheetName val="Ajuste Bacardi"/>
      <sheetName val="Sales by PC's"/>
      <sheetName val="IREM"/>
      <sheetName val="E1"/>
      <sheetName val="Índice"/>
      <sheetName val="Lead"/>
      <sheetName val="ST Bericht"/>
      <sheetName val="CTAS_DE_LANÇAMENTO1"/>
      <sheetName val="Chart_Data1"/>
      <sheetName val="BASE_BALSAP1"/>
      <sheetName val="Plano_de_Contas1"/>
      <sheetName val="OUT02_REPORT1"/>
      <sheetName val="Saldo_124800011"/>
      <sheetName val="Saldo_final_324700001"/>
      <sheetName val="Itens_importados1"/>
      <sheetName val="APIPIAQ_XLS1"/>
      <sheetName val="EE3_1_-_Conc__Volvo1"/>
      <sheetName val="Fcx_Consol_Diario_Rev_25-011"/>
      <sheetName val="ABRIL_20001"/>
      <sheetName val="Edo_Res1"/>
      <sheetName val="Filiais_-_todas1"/>
      <sheetName val="05,06_E_071"/>
      <sheetName val="FF1_-_Listagem_inicial1"/>
      <sheetName val="P&amp;L_EUR1"/>
      <sheetName val="Sic_-_Jan1"/>
      <sheetName val="Internal_Data1"/>
      <sheetName val="E03_05_1_-_Base_Invista_Nylon1"/>
      <sheetName val="Projeção_álcool1"/>
      <sheetName val="Resinas_10_061"/>
      <sheetName val="E4_2_2_testes"/>
      <sheetName val="curva_pre"/>
      <sheetName val="Investments"/>
      <sheetName val=" CC21"/>
      <sheetName val="Virtuales"/>
      <sheetName val="DCI_ESTI_IS"/>
      <sheetName val="DCPS_ESTI_IS"/>
      <sheetName val="DE&amp;S_ESTI_IS"/>
      <sheetName val="DFD_ESTI_IS"/>
      <sheetName val="Merch_ESTI_IS"/>
      <sheetName val="NP&amp;L_ESTI_IS"/>
      <sheetName val="Sancy"/>
      <sheetName val="Sources Assumptions"/>
      <sheetName val="Empresas_US$"/>
      <sheetName val="PVENDAS"/>
      <sheetName val="DFLSUBS"/>
      <sheetName val="CSSL - Real"/>
      <sheetName val="Mensagem"/>
      <sheetName val="TOP_20_-_PC's"/>
      <sheetName val="Duplicate_Rate"/>
      <sheetName val="Faturamento_Por_CP"/>
      <sheetName val="Ajuste_Bacardi"/>
      <sheetName val="Sales_by_PC's"/>
      <sheetName val="Assump__Budg"/>
      <sheetName val="Admin"/>
      <sheetName val="Supuestos Generales"/>
      <sheetName val="101171"/>
      <sheetName val="Menu"/>
      <sheetName val="Input"/>
      <sheetName val="CONTAS PAGAR CP"/>
      <sheetName val="Loan Data"/>
      <sheetName val="Bal032002"/>
      <sheetName val="N"/>
      <sheetName val="Control"/>
      <sheetName val="Ajustes"/>
      <sheetName val="98BESTOQUE"/>
      <sheetName val="Principal"/>
      <sheetName val="Granéis"/>
      <sheetName val="E4_2_2_testes1"/>
      <sheetName val="TOP_20_-_PC's1"/>
      <sheetName val="Duplicate_Rate1"/>
      <sheetName val="Faturamento_Por_CP1"/>
      <sheetName val="Ajuste_Bacardi1"/>
      <sheetName val="Sales_by_PC's1"/>
      <sheetName val="Assump__Budg1"/>
      <sheetName val="ST_Bericht"/>
      <sheetName val="Sources_Assumptions"/>
      <sheetName val="Supuestos_Generales"/>
      <sheetName val="T-2 RateRec"/>
      <sheetName val="Shopping list"/>
      <sheetName val="REL. MASISA"/>
      <sheetName val="211010101"/>
      <sheetName val="Listas"/>
      <sheetName val="tab_dia x mês"/>
      <sheetName val="taxa selic"/>
      <sheetName val="infação_mês"/>
      <sheetName val="cálculo inflação dia"/>
      <sheetName val="inflação_dia"/>
      <sheetName val="ufir diária"/>
      <sheetName val="ufir_mensal"/>
      <sheetName val="TR - Carlos Barbosa (Irwin)"/>
      <sheetName val="SG Profile"/>
      <sheetName val="Rates"/>
      <sheetName val="CostP"/>
      <sheetName val="Ecc Analysis"/>
      <sheetName val="275100"/>
      <sheetName val="Macro"/>
      <sheetName val=""/>
      <sheetName val="Reserva de cartera"/>
      <sheetName val="Pasivos estimados"/>
    </sheetNames>
    <sheetDataSet>
      <sheetData sheetId="0" refreshError="1">
        <row r="2">
          <cell r="G2" t="str">
            <v>RESULTADO DE OPERAÇÕES COM EMPRESAS VINCULADAS - DESPESAS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Y2" t="str">
            <v>RESULTADO DE OPERAÇÕES COM EMPRESAS VINCULADAS - RECEITAS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 t="str">
            <v>LEGISLAÇÃO SOCIETÁRIA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O2">
            <v>0</v>
          </cell>
          <cell r="BP2">
            <v>0</v>
          </cell>
          <cell r="BQ2" t="str">
            <v>CORREÇÃO INTEGRAL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L2">
            <v>0</v>
          </cell>
          <cell r="CM2" t="str">
            <v>LEGISLAÇÃO SOCIETÁRIA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Z2">
            <v>0</v>
          </cell>
          <cell r="DA2">
            <v>0</v>
          </cell>
          <cell r="DB2" t="str">
            <v>CORREÇÃO INTEGRAL</v>
          </cell>
        </row>
        <row r="3">
          <cell r="B3" t="str">
            <v>VI - RECEITAS E DESPESAS FINANCEIRAS INTERCOMPANHIAS - ELIMINAÇÕES</v>
          </cell>
          <cell r="C3">
            <v>0</v>
          </cell>
          <cell r="D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 t="str">
            <v>R$000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 t="str">
            <v>R$000</v>
          </cell>
        </row>
        <row r="4">
          <cell r="B4" t="str">
            <v>LEGISLAÇÃO SOCIETÁRIA</v>
          </cell>
          <cell r="C4">
            <v>0</v>
          </cell>
          <cell r="D4">
            <v>0</v>
          </cell>
          <cell r="F4">
            <v>0</v>
          </cell>
          <cell r="G4" t="str">
            <v>PELA LEGISLAÇÃO SOCIETÁRIA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Y4" t="str">
            <v>PELA LEGISLAÇÃO SOCIETÁRIA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 t="str">
            <v>TABELA DE UFIR</v>
          </cell>
          <cell r="AY4">
            <v>0</v>
          </cell>
          <cell r="AZ4">
            <v>0</v>
          </cell>
          <cell r="BA4">
            <v>0</v>
          </cell>
          <cell r="BB4" t="str">
            <v>DESPESAS/RECEITAS FINANCEIRAS DA PETROBRÁS C/ AS SUBSIDIÁRIAS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O4">
            <v>0</v>
          </cell>
          <cell r="BP4">
            <v>0</v>
          </cell>
          <cell r="BQ4" t="str">
            <v>DESPESAS/RECEITAS FINANCEIRAS DA PETROBRÁS C/ AS SUBSIDIÁRIAS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L4">
            <v>0</v>
          </cell>
          <cell r="CM4" t="str">
            <v>DESPESAS/RECEITAS FINANCEIRAS DA PETROBRÁS C/ AS SUBSIDIÁRIAS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Z4">
            <v>0</v>
          </cell>
          <cell r="DA4">
            <v>0</v>
          </cell>
          <cell r="DB4" t="str">
            <v>DESPESAS/RECEITAS FINANCEIRAS DA PETROBRÁS C/ AS SUBSIDIÁRIAS</v>
          </cell>
        </row>
        <row r="5">
          <cell r="BB5" t="str">
            <v>PETROBRAS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O5">
            <v>0</v>
          </cell>
          <cell r="BP5">
            <v>0</v>
          </cell>
          <cell r="BQ5" t="str">
            <v>PETROBRAS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L5">
            <v>0</v>
          </cell>
          <cell r="CM5" t="str">
            <v>PETROBRAS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Z5">
            <v>0</v>
          </cell>
          <cell r="DA5">
            <v>0</v>
          </cell>
          <cell r="DB5" t="str">
            <v>PETROBRAS</v>
          </cell>
        </row>
        <row r="6">
          <cell r="G6" t="str">
            <v xml:space="preserve"> CONTAS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Y6" t="str">
            <v xml:space="preserve"> CONTAS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35065</v>
          </cell>
          <cell r="AY6">
            <v>0.84489999999999998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 t="str">
            <v>DESPESA</v>
          </cell>
          <cell r="BE6">
            <v>0</v>
          </cell>
          <cell r="BF6">
            <v>0</v>
          </cell>
          <cell r="BG6" t="str">
            <v>RECEITA</v>
          </cell>
          <cell r="BH6">
            <v>0</v>
          </cell>
          <cell r="BI6">
            <v>0</v>
          </cell>
          <cell r="BJ6">
            <v>0</v>
          </cell>
          <cell r="BK6" t="str">
            <v>VAR.CAMBIAL</v>
          </cell>
          <cell r="BL6">
            <v>0</v>
          </cell>
          <cell r="BM6">
            <v>0</v>
          </cell>
          <cell r="BO6">
            <v>0</v>
          </cell>
          <cell r="BP6">
            <v>0</v>
          </cell>
          <cell r="BQ6" t="str">
            <v>DESPESA</v>
          </cell>
          <cell r="BR6">
            <v>0</v>
          </cell>
          <cell r="BS6">
            <v>0</v>
          </cell>
          <cell r="BT6" t="str">
            <v>RECEITA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 t="str">
            <v>VAR.CAMBIAL</v>
          </cell>
          <cell r="CA6">
            <v>0</v>
          </cell>
          <cell r="CB6">
            <v>0</v>
          </cell>
          <cell r="CC6">
            <v>0</v>
          </cell>
          <cell r="CD6" t="str">
            <v>PERDA S/ATIVO MONET.</v>
          </cell>
          <cell r="CE6">
            <v>0</v>
          </cell>
          <cell r="CF6">
            <v>0</v>
          </cell>
          <cell r="CG6" t="str">
            <v>GANHO S/ PASS.MONET.</v>
          </cell>
          <cell r="CH6">
            <v>0</v>
          </cell>
          <cell r="CI6">
            <v>0</v>
          </cell>
          <cell r="CL6">
            <v>0</v>
          </cell>
          <cell r="CM6">
            <v>0</v>
          </cell>
          <cell r="CN6">
            <v>0</v>
          </cell>
          <cell r="CO6" t="str">
            <v>DESPESA</v>
          </cell>
          <cell r="CP6">
            <v>0</v>
          </cell>
          <cell r="CQ6">
            <v>0</v>
          </cell>
          <cell r="CR6" t="str">
            <v>RECEITA</v>
          </cell>
          <cell r="CS6">
            <v>0</v>
          </cell>
          <cell r="CT6">
            <v>0</v>
          </cell>
          <cell r="CU6">
            <v>0</v>
          </cell>
          <cell r="CV6" t="str">
            <v>VAR.CAMBIAL</v>
          </cell>
          <cell r="CW6">
            <v>0</v>
          </cell>
          <cell r="CX6">
            <v>0</v>
          </cell>
          <cell r="CZ6">
            <v>0</v>
          </cell>
          <cell r="DA6">
            <v>0</v>
          </cell>
          <cell r="DB6" t="str">
            <v>DESPESA</v>
          </cell>
          <cell r="DC6">
            <v>0</v>
          </cell>
          <cell r="DD6">
            <v>0</v>
          </cell>
          <cell r="DE6" t="str">
            <v>RECEITA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 t="str">
            <v>VAR.CAMBIAL</v>
          </cell>
          <cell r="DL6">
            <v>0</v>
          </cell>
          <cell r="DM6">
            <v>0</v>
          </cell>
          <cell r="DN6">
            <v>0</v>
          </cell>
          <cell r="DO6" t="str">
            <v>PERDA S/ATIVO MONET.</v>
          </cell>
          <cell r="DP6">
            <v>0</v>
          </cell>
          <cell r="DQ6">
            <v>0</v>
          </cell>
          <cell r="DR6" t="str">
            <v>GANHO S/ PASS.MONET.</v>
          </cell>
        </row>
        <row r="7">
          <cell r="B7" t="str">
            <v>D - RECEITA FINANCEIRA</v>
          </cell>
          <cell r="C7">
            <v>33653</v>
          </cell>
          <cell r="D7">
            <v>0</v>
          </cell>
          <cell r="F7">
            <v>0</v>
          </cell>
          <cell r="G7">
            <v>3540</v>
          </cell>
          <cell r="H7" t="str">
            <v>TOTAL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 t="str">
            <v>TOTAL</v>
          </cell>
          <cell r="Y7">
            <v>3540</v>
          </cell>
          <cell r="Z7" t="str">
            <v>TOTAL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 t="str">
            <v>TOTAL</v>
          </cell>
          <cell r="AR7">
            <v>0</v>
          </cell>
          <cell r="AS7" t="str">
            <v>• Ganhos s/passivos monet.c/enc.financ. pós-fixados    =</v>
          </cell>
          <cell r="AT7">
            <v>0</v>
          </cell>
          <cell r="AU7">
            <v>0</v>
          </cell>
          <cell r="AV7">
            <v>19563</v>
          </cell>
          <cell r="AW7">
            <v>0</v>
          </cell>
          <cell r="AX7">
            <v>35096</v>
          </cell>
          <cell r="AY7">
            <v>0.85119999999999996</v>
          </cell>
          <cell r="AZ7">
            <v>0</v>
          </cell>
          <cell r="BA7">
            <v>0</v>
          </cell>
          <cell r="BB7" t="str">
            <v xml:space="preserve">  PETROQUISA</v>
          </cell>
          <cell r="BC7">
            <v>0</v>
          </cell>
          <cell r="BD7">
            <v>16086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 t="str">
            <v>BRASOIL</v>
          </cell>
          <cell r="BK7">
            <v>13051</v>
          </cell>
          <cell r="BL7">
            <v>11564</v>
          </cell>
          <cell r="BM7">
            <v>0</v>
          </cell>
          <cell r="BO7">
            <v>0</v>
          </cell>
          <cell r="BP7" t="str">
            <v xml:space="preserve">  PETROQUISA</v>
          </cell>
          <cell r="BQ7">
            <v>16174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 t="str">
            <v>BRASOIL</v>
          </cell>
          <cell r="BY7">
            <v>0</v>
          </cell>
          <cell r="BZ7">
            <v>13127</v>
          </cell>
          <cell r="CA7">
            <v>11634</v>
          </cell>
          <cell r="CB7">
            <v>0</v>
          </cell>
          <cell r="CC7" t="str">
            <v xml:space="preserve">  NO PAÍS</v>
          </cell>
          <cell r="CD7">
            <v>4376.2352091518378</v>
          </cell>
          <cell r="CE7">
            <v>0</v>
          </cell>
          <cell r="CF7">
            <v>0</v>
          </cell>
          <cell r="CG7">
            <v>0</v>
          </cell>
          <cell r="CH7">
            <v>10579.864167239179</v>
          </cell>
          <cell r="CI7">
            <v>0</v>
          </cell>
          <cell r="CL7">
            <v>0</v>
          </cell>
          <cell r="CM7" t="str">
            <v xml:space="preserve">  PETROQUISA</v>
          </cell>
          <cell r="CN7">
            <v>0</v>
          </cell>
          <cell r="CO7">
            <v>16086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 t="str">
            <v>BRASOIL</v>
          </cell>
          <cell r="CV7">
            <v>13051</v>
          </cell>
          <cell r="CW7">
            <v>11564</v>
          </cell>
          <cell r="CX7">
            <v>0</v>
          </cell>
          <cell r="CZ7">
            <v>0</v>
          </cell>
          <cell r="DA7" t="str">
            <v xml:space="preserve">  PETROQUISA</v>
          </cell>
          <cell r="DB7">
            <v>16174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 t="str">
            <v>BRASOIL</v>
          </cell>
          <cell r="DJ7">
            <v>0</v>
          </cell>
          <cell r="DK7">
            <v>13127</v>
          </cell>
          <cell r="DL7">
            <v>11634</v>
          </cell>
          <cell r="DM7">
            <v>0</v>
          </cell>
          <cell r="DN7" t="str">
            <v xml:space="preserve">  NO PAÍS</v>
          </cell>
          <cell r="DO7">
            <v>4143.2352091518378</v>
          </cell>
          <cell r="DP7">
            <v>0</v>
          </cell>
          <cell r="DQ7">
            <v>0</v>
          </cell>
          <cell r="DR7">
            <v>0</v>
          </cell>
          <cell r="DS7">
            <v>10460.864167239179</v>
          </cell>
        </row>
        <row r="8">
          <cell r="C8">
            <v>0</v>
          </cell>
          <cell r="G8">
            <v>3541</v>
          </cell>
          <cell r="H8" t="str">
            <v>JAN</v>
          </cell>
          <cell r="I8" t="str">
            <v>FEV</v>
          </cell>
          <cell r="J8" t="str">
            <v>MAR</v>
          </cell>
          <cell r="K8" t="str">
            <v>ACUMULADO</v>
          </cell>
          <cell r="L8" t="str">
            <v>ABR</v>
          </cell>
          <cell r="M8" t="str">
            <v>MAI</v>
          </cell>
          <cell r="N8" t="str">
            <v>JUN</v>
          </cell>
          <cell r="O8" t="str">
            <v>ACUMULADO</v>
          </cell>
          <cell r="P8" t="str">
            <v>JUL</v>
          </cell>
          <cell r="Q8" t="str">
            <v>AGO</v>
          </cell>
          <cell r="R8" t="str">
            <v>SET</v>
          </cell>
          <cell r="S8" t="str">
            <v>ACUMULADO</v>
          </cell>
          <cell r="T8" t="str">
            <v>OUT</v>
          </cell>
          <cell r="U8" t="str">
            <v>NOV</v>
          </cell>
          <cell r="V8" t="str">
            <v>DEZ</v>
          </cell>
          <cell r="W8" t="str">
            <v>ACUMULADO</v>
          </cell>
          <cell r="Y8">
            <v>3541</v>
          </cell>
          <cell r="Z8" t="str">
            <v>JAN</v>
          </cell>
          <cell r="AA8" t="str">
            <v>FEV</v>
          </cell>
          <cell r="AB8" t="str">
            <v>MAR</v>
          </cell>
          <cell r="AC8" t="str">
            <v>ACUMULADO</v>
          </cell>
          <cell r="AD8" t="str">
            <v>ABR</v>
          </cell>
          <cell r="AE8" t="str">
            <v>MAI</v>
          </cell>
          <cell r="AF8" t="str">
            <v>JUN</v>
          </cell>
          <cell r="AG8" t="str">
            <v>ACUMULADO</v>
          </cell>
          <cell r="AH8" t="str">
            <v>JUL</v>
          </cell>
          <cell r="AI8" t="str">
            <v>AGO</v>
          </cell>
          <cell r="AJ8" t="str">
            <v>SET</v>
          </cell>
          <cell r="AK8" t="str">
            <v>ACUMULADO</v>
          </cell>
          <cell r="AL8" t="str">
            <v>OUT</v>
          </cell>
          <cell r="AM8" t="str">
            <v>NOV</v>
          </cell>
          <cell r="AN8" t="str">
            <v>DEZ</v>
          </cell>
          <cell r="AO8" t="str">
            <v>ACUMULADO</v>
          </cell>
          <cell r="AR8">
            <v>0</v>
          </cell>
          <cell r="AS8" t="str">
            <v xml:space="preserve">     - país</v>
          </cell>
          <cell r="AT8">
            <v>0.53472699316256089</v>
          </cell>
          <cell r="AU8" t="str">
            <v>=</v>
          </cell>
          <cell r="AV8">
            <v>10460.864167239179</v>
          </cell>
          <cell r="AW8">
            <v>0</v>
          </cell>
          <cell r="AX8">
            <v>35125</v>
          </cell>
          <cell r="AY8">
            <v>0.8548</v>
          </cell>
          <cell r="AZ8">
            <v>0</v>
          </cell>
          <cell r="BA8">
            <v>0</v>
          </cell>
          <cell r="BB8" t="str">
            <v xml:space="preserve">  PETROFÉRTIL</v>
          </cell>
          <cell r="BC8">
            <v>0</v>
          </cell>
          <cell r="BD8">
            <v>24</v>
          </cell>
          <cell r="BE8">
            <v>0</v>
          </cell>
          <cell r="BF8">
            <v>0</v>
          </cell>
          <cell r="BG8">
            <v>0</v>
          </cell>
          <cell r="BH8">
            <v>29</v>
          </cell>
          <cell r="BI8">
            <v>0</v>
          </cell>
          <cell r="BJ8" t="str">
            <v>PAI</v>
          </cell>
          <cell r="BK8">
            <v>1171</v>
          </cell>
          <cell r="BL8">
            <v>127</v>
          </cell>
          <cell r="BM8">
            <v>0</v>
          </cell>
          <cell r="BO8">
            <v>0</v>
          </cell>
          <cell r="BP8" t="str">
            <v xml:space="preserve">  PETROFÉRTIL</v>
          </cell>
          <cell r="BQ8">
            <v>24</v>
          </cell>
          <cell r="BR8">
            <v>0</v>
          </cell>
          <cell r="BS8">
            <v>0</v>
          </cell>
          <cell r="BT8">
            <v>0</v>
          </cell>
          <cell r="BU8">
            <v>46</v>
          </cell>
          <cell r="BV8">
            <v>0</v>
          </cell>
          <cell r="BW8">
            <v>0</v>
          </cell>
          <cell r="BX8" t="str">
            <v>PAI</v>
          </cell>
          <cell r="BY8">
            <v>0</v>
          </cell>
          <cell r="BZ8">
            <v>1180</v>
          </cell>
          <cell r="CA8">
            <v>128</v>
          </cell>
          <cell r="CB8">
            <v>0</v>
          </cell>
          <cell r="CC8" t="str">
            <v xml:space="preserve">  NO EXTERIOR</v>
          </cell>
          <cell r="CD8">
            <v>8673.7647908481631</v>
          </cell>
          <cell r="CE8">
            <v>0</v>
          </cell>
          <cell r="CF8">
            <v>0</v>
          </cell>
          <cell r="CG8">
            <v>0</v>
          </cell>
          <cell r="CH8">
            <v>9102.1358327608195</v>
          </cell>
          <cell r="CI8">
            <v>0</v>
          </cell>
          <cell r="CL8">
            <v>0</v>
          </cell>
          <cell r="CM8" t="str">
            <v xml:space="preserve">  PETROFÉRTIL</v>
          </cell>
          <cell r="CN8">
            <v>0</v>
          </cell>
          <cell r="CO8">
            <v>24</v>
          </cell>
          <cell r="CP8">
            <v>0</v>
          </cell>
          <cell r="CQ8">
            <v>0</v>
          </cell>
          <cell r="CR8">
            <v>0</v>
          </cell>
          <cell r="CS8">
            <v>29</v>
          </cell>
          <cell r="CT8">
            <v>0</v>
          </cell>
          <cell r="CU8" t="str">
            <v>PAI</v>
          </cell>
          <cell r="CV8">
            <v>1171</v>
          </cell>
          <cell r="CW8">
            <v>127</v>
          </cell>
          <cell r="CX8">
            <v>0</v>
          </cell>
          <cell r="CZ8">
            <v>0</v>
          </cell>
          <cell r="DA8" t="str">
            <v xml:space="preserve">  PETROFÉRTIL</v>
          </cell>
          <cell r="DB8">
            <v>24</v>
          </cell>
          <cell r="DC8">
            <v>0</v>
          </cell>
          <cell r="DD8">
            <v>0</v>
          </cell>
          <cell r="DE8">
            <v>0</v>
          </cell>
          <cell r="DF8">
            <v>46</v>
          </cell>
          <cell r="DG8">
            <v>0</v>
          </cell>
          <cell r="DH8">
            <v>0</v>
          </cell>
          <cell r="DI8" t="str">
            <v>PAI</v>
          </cell>
          <cell r="DJ8">
            <v>0</v>
          </cell>
          <cell r="DK8">
            <v>1180</v>
          </cell>
          <cell r="DL8">
            <v>128</v>
          </cell>
          <cell r="DM8">
            <v>0</v>
          </cell>
          <cell r="DN8" t="str">
            <v xml:space="preserve">  NO EXTERIOR</v>
          </cell>
          <cell r="DO8">
            <v>8673.7647908481631</v>
          </cell>
          <cell r="DP8">
            <v>0</v>
          </cell>
          <cell r="DQ8">
            <v>0</v>
          </cell>
          <cell r="DR8">
            <v>0</v>
          </cell>
          <cell r="DS8">
            <v>9102.1358327608195</v>
          </cell>
        </row>
        <row r="9">
          <cell r="B9" t="str">
            <v>C - DESPESA FINANCEIRA</v>
          </cell>
          <cell r="C9">
            <v>36184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>
            <v>0</v>
          </cell>
          <cell r="AS9" t="str">
            <v xml:space="preserve">     - exterior</v>
          </cell>
          <cell r="AT9">
            <v>0.46527300683743905</v>
          </cell>
          <cell r="AU9" t="str">
            <v>=</v>
          </cell>
          <cell r="AV9">
            <v>9102.1358327608195</v>
          </cell>
          <cell r="AW9">
            <v>0</v>
          </cell>
          <cell r="AX9">
            <v>35156</v>
          </cell>
          <cell r="AY9">
            <v>1</v>
          </cell>
          <cell r="AZ9">
            <v>0</v>
          </cell>
          <cell r="BA9">
            <v>0</v>
          </cell>
          <cell r="BB9" t="str">
            <v xml:space="preserve">  BRASPETRO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148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O9">
            <v>0</v>
          </cell>
          <cell r="BP9" t="str">
            <v xml:space="preserve">  BRASPETRO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148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L9">
            <v>0</v>
          </cell>
          <cell r="CM9" t="str">
            <v xml:space="preserve">  BRASPETRO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148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A9" t="str">
            <v xml:space="preserve">  BRASPETRO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148</v>
          </cell>
        </row>
        <row r="10">
          <cell r="G10" t="str">
            <v>PETROQUISA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 t="str">
            <v>PETROQUISA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35186</v>
          </cell>
          <cell r="AY10">
            <v>1</v>
          </cell>
          <cell r="AZ10">
            <v>0</v>
          </cell>
          <cell r="BA10">
            <v>0</v>
          </cell>
          <cell r="BB10" t="str">
            <v xml:space="preserve">  BRASOIL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22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O10">
            <v>0</v>
          </cell>
          <cell r="BP10" t="str">
            <v xml:space="preserve">  BRASOIL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22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L10">
            <v>0</v>
          </cell>
          <cell r="CM10" t="str">
            <v xml:space="preserve">  BRASOIL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22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A10" t="str">
            <v xml:space="preserve">  BRASOIL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22</v>
          </cell>
        </row>
        <row r="11">
          <cell r="B11" t="str">
            <v>C/D - GANHO/PERDA CAMBIAL</v>
          </cell>
          <cell r="C11">
            <v>-2531</v>
          </cell>
          <cell r="D11">
            <v>0</v>
          </cell>
          <cell r="F11">
            <v>0</v>
          </cell>
          <cell r="G11" t="str">
            <v xml:space="preserve">  - Despesa financeira - 3540.002/005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 t="str">
            <v xml:space="preserve">  - Receita financeira - 3540.012/014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35217</v>
          </cell>
          <cell r="AY11">
            <v>1</v>
          </cell>
          <cell r="AZ11">
            <v>0</v>
          </cell>
          <cell r="BA11">
            <v>0</v>
          </cell>
          <cell r="BB11" t="str">
            <v xml:space="preserve">  PAI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O11">
            <v>0</v>
          </cell>
          <cell r="BP11" t="str">
            <v xml:space="preserve">  PAI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L11">
            <v>0</v>
          </cell>
          <cell r="CM11" t="str">
            <v xml:space="preserve">  PAI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A11" t="str">
            <v xml:space="preserve">  PAI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</row>
        <row r="12">
          <cell r="G12" t="str">
            <v xml:space="preserve">  - Desp.variação cambial - 3541.012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 t="str">
            <v xml:space="preserve">  - Rec.var.cambial - 3542.012/015/022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R12">
            <v>0</v>
          </cell>
          <cell r="AS12" t="str">
            <v>• Perdas s/ativos monet.c/enc.financ. pós-fixados            =</v>
          </cell>
          <cell r="AT12">
            <v>0</v>
          </cell>
          <cell r="AU12">
            <v>0</v>
          </cell>
          <cell r="AV12">
            <v>12817</v>
          </cell>
          <cell r="AW12">
            <v>0</v>
          </cell>
          <cell r="AX12">
            <v>35247</v>
          </cell>
          <cell r="AY12">
            <v>1</v>
          </cell>
          <cell r="AZ12">
            <v>0</v>
          </cell>
          <cell r="BA12">
            <v>0</v>
          </cell>
          <cell r="BB12" t="str">
            <v xml:space="preserve">  BR</v>
          </cell>
          <cell r="BC12">
            <v>0</v>
          </cell>
          <cell r="BD12">
            <v>235</v>
          </cell>
          <cell r="BE12">
            <v>0</v>
          </cell>
          <cell r="BF12">
            <v>0</v>
          </cell>
          <cell r="BG12">
            <v>0</v>
          </cell>
          <cell r="BH12">
            <v>5418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O12">
            <v>0</v>
          </cell>
          <cell r="BP12" t="str">
            <v xml:space="preserve">  BR</v>
          </cell>
          <cell r="BQ12">
            <v>236</v>
          </cell>
          <cell r="BR12">
            <v>0</v>
          </cell>
          <cell r="BS12">
            <v>0</v>
          </cell>
          <cell r="BT12">
            <v>0</v>
          </cell>
          <cell r="BU12">
            <v>5454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L12">
            <v>0</v>
          </cell>
          <cell r="CM12" t="str">
            <v xml:space="preserve">  BR</v>
          </cell>
          <cell r="CN12">
            <v>0</v>
          </cell>
          <cell r="CO12">
            <v>235</v>
          </cell>
          <cell r="CP12">
            <v>0</v>
          </cell>
          <cell r="CQ12">
            <v>0</v>
          </cell>
          <cell r="CR12">
            <v>0</v>
          </cell>
          <cell r="CS12">
            <v>5418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0</v>
          </cell>
          <cell r="DA12" t="str">
            <v xml:space="preserve">  BR</v>
          </cell>
          <cell r="DB12">
            <v>236</v>
          </cell>
          <cell r="DC12">
            <v>0</v>
          </cell>
          <cell r="DD12">
            <v>0</v>
          </cell>
          <cell r="DE12">
            <v>0</v>
          </cell>
          <cell r="DF12">
            <v>5454</v>
          </cell>
        </row>
        <row r="13">
          <cell r="C13">
            <v>0</v>
          </cell>
          <cell r="D13">
            <v>0</v>
          </cell>
          <cell r="G13" t="str">
            <v xml:space="preserve">  - Desp.cor.monet. - 3541.002/022</v>
          </cell>
          <cell r="H13">
            <v>5624</v>
          </cell>
          <cell r="I13">
            <v>5209</v>
          </cell>
          <cell r="J13">
            <v>5253</v>
          </cell>
          <cell r="K13">
            <v>16086</v>
          </cell>
          <cell r="L13">
            <v>4991</v>
          </cell>
          <cell r="M13">
            <v>3310</v>
          </cell>
          <cell r="N13">
            <v>3428</v>
          </cell>
          <cell r="O13">
            <v>16086</v>
          </cell>
          <cell r="P13">
            <v>0</v>
          </cell>
          <cell r="Q13">
            <v>0</v>
          </cell>
          <cell r="R13">
            <v>0</v>
          </cell>
          <cell r="S13">
            <v>16086</v>
          </cell>
          <cell r="T13">
            <v>0</v>
          </cell>
          <cell r="U13">
            <v>0</v>
          </cell>
          <cell r="V13">
            <v>0</v>
          </cell>
          <cell r="W13">
            <v>16086</v>
          </cell>
          <cell r="Y13" t="str">
            <v xml:space="preserve">  - Rec.cor.monet. -  3542.002/004/025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683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>
            <v>0</v>
          </cell>
          <cell r="AS13" t="str">
            <v xml:space="preserve">     - país</v>
          </cell>
          <cell r="AT13">
            <v>0.32326091980587013</v>
          </cell>
          <cell r="AU13" t="str">
            <v>=</v>
          </cell>
          <cell r="AV13">
            <v>4143.2352091518378</v>
          </cell>
          <cell r="AW13">
            <v>0</v>
          </cell>
          <cell r="AX13">
            <v>35278</v>
          </cell>
          <cell r="AY13">
            <v>1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16345</v>
          </cell>
          <cell r="BE13">
            <v>0</v>
          </cell>
          <cell r="BF13">
            <v>0</v>
          </cell>
          <cell r="BG13">
            <v>0</v>
          </cell>
          <cell r="BH13">
            <v>5617</v>
          </cell>
          <cell r="BI13">
            <v>0</v>
          </cell>
          <cell r="BJ13">
            <v>0</v>
          </cell>
          <cell r="BK13">
            <v>14222</v>
          </cell>
          <cell r="BL13">
            <v>11691</v>
          </cell>
          <cell r="BM13">
            <v>0</v>
          </cell>
          <cell r="BO13">
            <v>0</v>
          </cell>
          <cell r="BP13">
            <v>0</v>
          </cell>
          <cell r="BQ13">
            <v>16434</v>
          </cell>
          <cell r="BR13">
            <v>0</v>
          </cell>
          <cell r="BS13">
            <v>0</v>
          </cell>
          <cell r="BT13">
            <v>0</v>
          </cell>
          <cell r="BU13">
            <v>5670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14307</v>
          </cell>
          <cell r="CA13">
            <v>11762</v>
          </cell>
          <cell r="CB13">
            <v>0</v>
          </cell>
          <cell r="CC13">
            <v>0</v>
          </cell>
          <cell r="CD13">
            <v>13050</v>
          </cell>
          <cell r="CE13">
            <v>0</v>
          </cell>
          <cell r="CF13">
            <v>0</v>
          </cell>
          <cell r="CG13">
            <v>0</v>
          </cell>
          <cell r="CH13">
            <v>19682</v>
          </cell>
          <cell r="CI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16345</v>
          </cell>
          <cell r="CP13">
            <v>0</v>
          </cell>
          <cell r="CQ13">
            <v>0</v>
          </cell>
          <cell r="CR13">
            <v>0</v>
          </cell>
          <cell r="CS13">
            <v>5617</v>
          </cell>
          <cell r="CT13">
            <v>0</v>
          </cell>
          <cell r="CU13">
            <v>0</v>
          </cell>
          <cell r="CV13">
            <v>14222</v>
          </cell>
          <cell r="CW13">
            <v>11691</v>
          </cell>
          <cell r="CX13">
            <v>0</v>
          </cell>
          <cell r="CZ13">
            <v>0</v>
          </cell>
          <cell r="DA13">
            <v>0</v>
          </cell>
          <cell r="DB13">
            <v>16434</v>
          </cell>
          <cell r="DC13">
            <v>0</v>
          </cell>
          <cell r="DD13">
            <v>0</v>
          </cell>
          <cell r="DE13">
            <v>0</v>
          </cell>
          <cell r="DF13">
            <v>5670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14307</v>
          </cell>
          <cell r="DL13">
            <v>11762</v>
          </cell>
          <cell r="DM13">
            <v>0</v>
          </cell>
          <cell r="DN13">
            <v>0</v>
          </cell>
          <cell r="DO13">
            <v>12817</v>
          </cell>
          <cell r="DP13">
            <v>0</v>
          </cell>
          <cell r="DQ13">
            <v>0</v>
          </cell>
          <cell r="DR13">
            <v>0</v>
          </cell>
          <cell r="DS13">
            <v>19563</v>
          </cell>
        </row>
        <row r="14">
          <cell r="G14" t="str">
            <v xml:space="preserve">  - Total</v>
          </cell>
          <cell r="H14">
            <v>5624</v>
          </cell>
          <cell r="I14">
            <v>5209</v>
          </cell>
          <cell r="J14">
            <v>5253</v>
          </cell>
          <cell r="K14">
            <v>16086</v>
          </cell>
          <cell r="L14">
            <v>0</v>
          </cell>
          <cell r="M14">
            <v>0</v>
          </cell>
          <cell r="N14">
            <v>0</v>
          </cell>
          <cell r="O14">
            <v>16086</v>
          </cell>
          <cell r="P14">
            <v>0</v>
          </cell>
          <cell r="Q14">
            <v>0</v>
          </cell>
          <cell r="R14">
            <v>0</v>
          </cell>
          <cell r="S14">
            <v>16086</v>
          </cell>
          <cell r="T14">
            <v>0</v>
          </cell>
          <cell r="U14">
            <v>0</v>
          </cell>
          <cell r="V14">
            <v>0</v>
          </cell>
          <cell r="W14">
            <v>16086</v>
          </cell>
          <cell r="Y14" t="str">
            <v xml:space="preserve">  - Total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>
            <v>0</v>
          </cell>
          <cell r="AS14" t="str">
            <v xml:space="preserve">     - exterior</v>
          </cell>
          <cell r="AT14">
            <v>0.67673908019412987</v>
          </cell>
          <cell r="AU14" t="str">
            <v>=</v>
          </cell>
          <cell r="AV14">
            <v>8673.7647908481631</v>
          </cell>
          <cell r="AW14">
            <v>0</v>
          </cell>
          <cell r="AX14">
            <v>35309</v>
          </cell>
          <cell r="AY14">
            <v>1</v>
          </cell>
        </row>
        <row r="15">
          <cell r="G15" t="str">
            <v>PETROFERTIL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 t="str">
            <v>PETROFERTIL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35339</v>
          </cell>
          <cell r="AY15">
            <v>1</v>
          </cell>
        </row>
        <row r="16">
          <cell r="G16" t="str">
            <v xml:space="preserve">  - Despesa financeira - 3540.002/005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 t="str">
            <v xml:space="preserve">  - Receita financeira - 3540.012/014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35370</v>
          </cell>
          <cell r="AY16">
            <v>1</v>
          </cell>
          <cell r="AZ16">
            <v>0</v>
          </cell>
          <cell r="BA16">
            <v>0</v>
          </cell>
          <cell r="BB16" t="str">
            <v>DESPESAS/RECEITAS FINANCEIRAS DAS SUBSIDIÁRIAS  C/ AS PETROBRÁS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O16">
            <v>0</v>
          </cell>
          <cell r="BP16">
            <v>0</v>
          </cell>
          <cell r="BQ16">
            <v>0</v>
          </cell>
          <cell r="BR16" t="str">
            <v>DESPESAS/RECEITAS FINANCEIRAS DAS SUBSIDIÁRIAS  C/ AS PETROBRÁS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L16">
            <v>0</v>
          </cell>
          <cell r="CM16" t="str">
            <v>DESPESAS/RECEITAS FINANCEIRAS DAS SUBSIDIÁRIAS  C/ AS PETROBRÁS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A16">
            <v>0</v>
          </cell>
          <cell r="DB16">
            <v>0</v>
          </cell>
          <cell r="DC16" t="str">
            <v>DESPESAS/RECEITAS FINANCEIRAS DAS SUBSIDIÁRIAS  C/ AS PETROBRÁS</v>
          </cell>
        </row>
        <row r="17">
          <cell r="G17" t="str">
            <v xml:space="preserve">  - Desp.variação cambial - 3541.012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 t="str">
            <v xml:space="preserve">  - Rec.var.cambial - 3542.012/015/022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35400</v>
          </cell>
          <cell r="AY17">
            <v>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 t="str">
            <v>(saldos da contabilidade da PETROBRAS)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 t="str">
            <v>(saldos da contabilidade da PETROBRAS)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L17">
            <v>0</v>
          </cell>
          <cell r="CM17">
            <v>0</v>
          </cell>
          <cell r="CN17">
            <v>0</v>
          </cell>
          <cell r="CO17" t="str">
            <v>(saldos da contabilidade das SUBSIDIÁRIAS)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 t="str">
            <v>(saldos da contabilidade das SUBSIDIÁRIAS)</v>
          </cell>
        </row>
        <row r="18">
          <cell r="G18" t="str">
            <v xml:space="preserve">  - Desp.cor.monet. - 3541.002/022</v>
          </cell>
          <cell r="H18">
            <v>0</v>
          </cell>
          <cell r="I18">
            <v>7</v>
          </cell>
          <cell r="J18">
            <v>17</v>
          </cell>
          <cell r="K18">
            <v>24</v>
          </cell>
          <cell r="L18">
            <v>6</v>
          </cell>
          <cell r="M18">
            <v>5</v>
          </cell>
          <cell r="N18">
            <v>0</v>
          </cell>
          <cell r="O18">
            <v>24</v>
          </cell>
          <cell r="P18">
            <v>0</v>
          </cell>
          <cell r="Q18">
            <v>0</v>
          </cell>
          <cell r="R18">
            <v>0</v>
          </cell>
          <cell r="S18">
            <v>24</v>
          </cell>
          <cell r="T18">
            <v>0</v>
          </cell>
          <cell r="U18">
            <v>0</v>
          </cell>
          <cell r="V18">
            <v>0</v>
          </cell>
          <cell r="W18">
            <v>24</v>
          </cell>
          <cell r="Y18" t="str">
            <v xml:space="preserve">  - Rec.cor.monet. -  3542.002/004/025</v>
          </cell>
          <cell r="Z18">
            <v>2337</v>
          </cell>
          <cell r="AA18">
            <v>-2320</v>
          </cell>
          <cell r="AB18">
            <v>12</v>
          </cell>
          <cell r="AC18">
            <v>29</v>
          </cell>
          <cell r="AD18">
            <v>12</v>
          </cell>
          <cell r="AE18">
            <v>12</v>
          </cell>
          <cell r="AF18">
            <v>122</v>
          </cell>
          <cell r="AG18">
            <v>29</v>
          </cell>
          <cell r="AH18">
            <v>0</v>
          </cell>
          <cell r="AI18">
            <v>0</v>
          </cell>
          <cell r="AJ18">
            <v>0</v>
          </cell>
          <cell r="AK18">
            <v>29</v>
          </cell>
          <cell r="AL18">
            <v>0</v>
          </cell>
          <cell r="AM18">
            <v>0</v>
          </cell>
          <cell r="AN18">
            <v>0</v>
          </cell>
          <cell r="AO18">
            <v>29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 t="str">
            <v>PETROQUISA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 t="str">
            <v>PETROQUISA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L18">
            <v>0</v>
          </cell>
          <cell r="CM18">
            <v>0</v>
          </cell>
          <cell r="CN18">
            <v>0</v>
          </cell>
          <cell r="CO18" t="str">
            <v>PETROQUISA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 t="str">
            <v>PETROQUISA</v>
          </cell>
        </row>
        <row r="19">
          <cell r="G19" t="str">
            <v xml:space="preserve">  - Total</v>
          </cell>
          <cell r="H19">
            <v>0</v>
          </cell>
          <cell r="I19">
            <v>7</v>
          </cell>
          <cell r="J19">
            <v>17</v>
          </cell>
          <cell r="K19">
            <v>24</v>
          </cell>
          <cell r="L19">
            <v>0</v>
          </cell>
          <cell r="M19">
            <v>0</v>
          </cell>
          <cell r="N19">
            <v>0</v>
          </cell>
          <cell r="O19">
            <v>24</v>
          </cell>
          <cell r="P19">
            <v>0</v>
          </cell>
          <cell r="Q19">
            <v>0</v>
          </cell>
          <cell r="R19">
            <v>0</v>
          </cell>
          <cell r="S19">
            <v>24</v>
          </cell>
          <cell r="T19">
            <v>0</v>
          </cell>
          <cell r="U19">
            <v>0</v>
          </cell>
          <cell r="V19">
            <v>0</v>
          </cell>
          <cell r="W19">
            <v>24</v>
          </cell>
          <cell r="Y19" t="str">
            <v xml:space="preserve">  - Total</v>
          </cell>
          <cell r="Z19">
            <v>2337</v>
          </cell>
          <cell r="AA19">
            <v>-2320</v>
          </cell>
          <cell r="AB19">
            <v>12</v>
          </cell>
          <cell r="AC19">
            <v>29</v>
          </cell>
          <cell r="AD19">
            <v>0</v>
          </cell>
          <cell r="AE19">
            <v>0</v>
          </cell>
          <cell r="AF19">
            <v>0</v>
          </cell>
          <cell r="AG19">
            <v>29</v>
          </cell>
          <cell r="AH19">
            <v>0</v>
          </cell>
          <cell r="AI19">
            <v>0</v>
          </cell>
          <cell r="AJ19">
            <v>0</v>
          </cell>
          <cell r="AK19">
            <v>29</v>
          </cell>
          <cell r="AL19">
            <v>0</v>
          </cell>
          <cell r="AM19">
            <v>0</v>
          </cell>
          <cell r="AN19">
            <v>0</v>
          </cell>
          <cell r="AO19">
            <v>29</v>
          </cell>
          <cell r="AW19">
            <v>0</v>
          </cell>
          <cell r="AX19" t="str">
            <v>UFIR P/CORREÇÃO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 t="str">
            <v>DESPESA</v>
          </cell>
          <cell r="BE19">
            <v>0</v>
          </cell>
          <cell r="BF19">
            <v>0</v>
          </cell>
          <cell r="BG19" t="str">
            <v>RECEITA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 t="str">
            <v>DESPESA</v>
          </cell>
          <cell r="BU19">
            <v>0</v>
          </cell>
          <cell r="BV19">
            <v>0</v>
          </cell>
          <cell r="BW19" t="str">
            <v>RECEITA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L19">
            <v>0</v>
          </cell>
          <cell r="CM19">
            <v>0</v>
          </cell>
          <cell r="CN19">
            <v>0</v>
          </cell>
          <cell r="CO19" t="str">
            <v>DESPESA</v>
          </cell>
          <cell r="CP19">
            <v>0</v>
          </cell>
          <cell r="CQ19">
            <v>0</v>
          </cell>
          <cell r="CR19" t="str">
            <v>RECEITA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 t="str">
            <v>DESPESA</v>
          </cell>
          <cell r="DF19">
            <v>0</v>
          </cell>
          <cell r="DG19">
            <v>0</v>
          </cell>
          <cell r="DH19" t="str">
            <v>RECEITA</v>
          </cell>
        </row>
        <row r="20">
          <cell r="B20" t="str">
            <v>VI - RECEITAS E DESPESAS FINANCEIRAS INTERCOMPANHIAS - ELIMINAÇÕES</v>
          </cell>
          <cell r="C20">
            <v>0</v>
          </cell>
          <cell r="D20">
            <v>0</v>
          </cell>
          <cell r="F20">
            <v>0</v>
          </cell>
          <cell r="G20" t="str">
            <v>BRASPETRO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 t="str">
            <v>BRASPETRO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16086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16174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16086</v>
          </cell>
        </row>
        <row r="21">
          <cell r="B21" t="str">
            <v>CORREÇÃO INTEGRAL</v>
          </cell>
          <cell r="C21">
            <v>0</v>
          </cell>
          <cell r="D21">
            <v>0</v>
          </cell>
          <cell r="F21">
            <v>0</v>
          </cell>
          <cell r="G21" t="str">
            <v xml:space="preserve">  - Despesa financeira - 3540.002/005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 t="str">
            <v xml:space="preserve">  - Receita financeira - 3540.012/014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W21">
            <v>0</v>
          </cell>
          <cell r="AX21" t="str">
            <v>mar/96 (1sem/96)</v>
          </cell>
          <cell r="AY21">
            <v>0.8548</v>
          </cell>
        </row>
        <row r="22">
          <cell r="G22" t="str">
            <v xml:space="preserve">  - Desp.variação cambial - 3541.012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 t="str">
            <v xml:space="preserve">  - Rec.var.cambial - 3542.012/015/022</v>
          </cell>
          <cell r="Z22">
            <v>0</v>
          </cell>
          <cell r="AA22">
            <v>1</v>
          </cell>
          <cell r="AB22">
            <v>147</v>
          </cell>
          <cell r="AC22">
            <v>148</v>
          </cell>
          <cell r="AD22">
            <v>0</v>
          </cell>
          <cell r="AE22">
            <v>2</v>
          </cell>
          <cell r="AF22">
            <v>1</v>
          </cell>
          <cell r="AG22">
            <v>148</v>
          </cell>
          <cell r="AH22">
            <v>0</v>
          </cell>
          <cell r="AI22">
            <v>0</v>
          </cell>
          <cell r="AJ22">
            <v>0</v>
          </cell>
          <cell r="AK22">
            <v>148</v>
          </cell>
          <cell r="AL22">
            <v>0</v>
          </cell>
          <cell r="AM22">
            <v>0</v>
          </cell>
          <cell r="AN22">
            <v>0</v>
          </cell>
          <cell r="AO22">
            <v>148</v>
          </cell>
        </row>
        <row r="23">
          <cell r="G23" t="str">
            <v xml:space="preserve">  - Desp.cor.monet. - 3541.002/022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- Rec.cor.monet. -  3542.002/004/025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 t="str">
            <v>PETROFÉRTIL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 t="str">
            <v>PETROFÉRTIL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L23">
            <v>0</v>
          </cell>
          <cell r="CM23">
            <v>0</v>
          </cell>
          <cell r="CN23">
            <v>0</v>
          </cell>
          <cell r="CO23" t="str">
            <v>PETROFÉRTIL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 t="str">
            <v>PETROFERTIL</v>
          </cell>
        </row>
        <row r="24">
          <cell r="B24" t="str">
            <v>D - RECEITA FINANCEIRA</v>
          </cell>
          <cell r="C24">
            <v>10236.135832760821</v>
          </cell>
          <cell r="D24">
            <v>0</v>
          </cell>
          <cell r="F24">
            <v>0</v>
          </cell>
          <cell r="G24" t="str">
            <v xml:space="preserve">  - Total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 t="str">
            <v xml:space="preserve">  - Total</v>
          </cell>
          <cell r="Z24">
            <v>0</v>
          </cell>
          <cell r="AA24">
            <v>1</v>
          </cell>
          <cell r="AB24">
            <v>147</v>
          </cell>
          <cell r="AC24">
            <v>148</v>
          </cell>
          <cell r="AD24">
            <v>0</v>
          </cell>
          <cell r="AE24">
            <v>0</v>
          </cell>
          <cell r="AF24">
            <v>0</v>
          </cell>
          <cell r="AG24">
            <v>148</v>
          </cell>
          <cell r="AH24">
            <v>0</v>
          </cell>
          <cell r="AI24">
            <v>0</v>
          </cell>
          <cell r="AJ24">
            <v>0</v>
          </cell>
          <cell r="AK24">
            <v>148</v>
          </cell>
          <cell r="AL24">
            <v>0</v>
          </cell>
          <cell r="AM24">
            <v>0</v>
          </cell>
          <cell r="AN24">
            <v>0</v>
          </cell>
          <cell r="AO24">
            <v>148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 t="str">
            <v>DESPESA</v>
          </cell>
          <cell r="BE24">
            <v>0</v>
          </cell>
          <cell r="BF24">
            <v>0</v>
          </cell>
          <cell r="BG24" t="str">
            <v>RECEITA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 t="str">
            <v>DESPESA</v>
          </cell>
          <cell r="BU24">
            <v>0</v>
          </cell>
          <cell r="BV24">
            <v>0</v>
          </cell>
          <cell r="BW24" t="str">
            <v>RECEITA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L24">
            <v>0</v>
          </cell>
          <cell r="CM24">
            <v>0</v>
          </cell>
          <cell r="CN24">
            <v>0</v>
          </cell>
          <cell r="CO24" t="str">
            <v>DESPESA</v>
          </cell>
          <cell r="CP24">
            <v>0</v>
          </cell>
          <cell r="CQ24">
            <v>0</v>
          </cell>
          <cell r="CR24" t="str">
            <v>RECEITA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 t="str">
            <v>DESPESA</v>
          </cell>
          <cell r="DF24">
            <v>0</v>
          </cell>
          <cell r="DG24">
            <v>0</v>
          </cell>
          <cell r="DH24" t="str">
            <v>RECEITA</v>
          </cell>
          <cell r="DI24">
            <v>0</v>
          </cell>
          <cell r="DJ24">
            <v>0</v>
          </cell>
          <cell r="DK24" t="str">
            <v>PERDA S/ATIVO MONET.</v>
          </cell>
          <cell r="DL24">
            <v>0</v>
          </cell>
          <cell r="DM24">
            <v>0</v>
          </cell>
          <cell r="DN24" t="str">
            <v>GANHO S/ PASS.MONET.</v>
          </cell>
        </row>
        <row r="25">
          <cell r="C25">
            <v>0</v>
          </cell>
          <cell r="G25" t="str">
            <v xml:space="preserve">  BRASOIL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 t="str">
            <v xml:space="preserve">  BRASOIL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29</v>
          </cell>
          <cell r="BE25">
            <v>0</v>
          </cell>
          <cell r="BF25">
            <v>0</v>
          </cell>
          <cell r="BG25">
            <v>0</v>
          </cell>
          <cell r="BH25">
            <v>24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46</v>
          </cell>
          <cell r="BU25">
            <v>0</v>
          </cell>
          <cell r="BV25">
            <v>0</v>
          </cell>
          <cell r="BW25">
            <v>0</v>
          </cell>
          <cell r="BX25">
            <v>24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29</v>
          </cell>
          <cell r="CP25">
            <v>0</v>
          </cell>
          <cell r="CQ25">
            <v>0</v>
          </cell>
          <cell r="CR25">
            <v>0</v>
          </cell>
          <cell r="CS25">
            <v>25</v>
          </cell>
        </row>
        <row r="26">
          <cell r="B26" t="str">
            <v>C - DESPESA FINANCEIRA</v>
          </cell>
          <cell r="C26">
            <v>12352.764790848167</v>
          </cell>
          <cell r="D26">
            <v>0</v>
          </cell>
          <cell r="F26">
            <v>0</v>
          </cell>
          <cell r="G26" t="str">
            <v xml:space="preserve">  - Despesa financeira - 3540.002/005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 t="str">
            <v xml:space="preserve">  - Receita financeira - 3540.012/014</v>
          </cell>
          <cell r="Z26">
            <v>22</v>
          </cell>
          <cell r="AA26">
            <v>0</v>
          </cell>
          <cell r="AB26">
            <v>0</v>
          </cell>
          <cell r="AC26">
            <v>22</v>
          </cell>
          <cell r="AD26">
            <v>0</v>
          </cell>
          <cell r="AE26">
            <v>0</v>
          </cell>
          <cell r="AF26">
            <v>0</v>
          </cell>
          <cell r="AG26">
            <v>22</v>
          </cell>
          <cell r="AH26">
            <v>0</v>
          </cell>
          <cell r="AI26">
            <v>0</v>
          </cell>
          <cell r="AJ26">
            <v>0</v>
          </cell>
          <cell r="AK26">
            <v>22</v>
          </cell>
          <cell r="AL26">
            <v>0</v>
          </cell>
          <cell r="AM26">
            <v>0</v>
          </cell>
          <cell r="AN26">
            <v>0</v>
          </cell>
          <cell r="AO26">
            <v>22</v>
          </cell>
        </row>
        <row r="27">
          <cell r="G27" t="str">
            <v xml:space="preserve">  - Desp.variação cambial - 3541.012</v>
          </cell>
          <cell r="H27">
            <v>4820</v>
          </cell>
          <cell r="I27">
            <v>4710</v>
          </cell>
          <cell r="J27">
            <v>3521</v>
          </cell>
          <cell r="K27">
            <v>13051</v>
          </cell>
          <cell r="L27">
            <v>4433</v>
          </cell>
          <cell r="M27">
            <v>5570</v>
          </cell>
          <cell r="N27">
            <v>6131</v>
          </cell>
          <cell r="O27">
            <v>13051</v>
          </cell>
          <cell r="P27">
            <v>0</v>
          </cell>
          <cell r="Q27">
            <v>0</v>
          </cell>
          <cell r="R27">
            <v>0</v>
          </cell>
          <cell r="S27">
            <v>13051</v>
          </cell>
          <cell r="T27">
            <v>0</v>
          </cell>
          <cell r="U27">
            <v>0</v>
          </cell>
          <cell r="V27">
            <v>0</v>
          </cell>
          <cell r="W27">
            <v>13051</v>
          </cell>
          <cell r="Y27" t="str">
            <v xml:space="preserve">  - Rec.var.cambial - 3542.012/015/022</v>
          </cell>
          <cell r="Z27">
            <v>4537</v>
          </cell>
          <cell r="AA27">
            <v>4053</v>
          </cell>
          <cell r="AB27">
            <v>2974</v>
          </cell>
          <cell r="AC27">
            <v>11564</v>
          </cell>
          <cell r="AD27">
            <v>3742</v>
          </cell>
          <cell r="AE27">
            <v>4759</v>
          </cell>
          <cell r="AF27">
            <v>5476</v>
          </cell>
          <cell r="AG27">
            <v>11564</v>
          </cell>
          <cell r="AH27">
            <v>0</v>
          </cell>
          <cell r="AI27">
            <v>0</v>
          </cell>
          <cell r="AJ27">
            <v>0</v>
          </cell>
          <cell r="AK27">
            <v>11564</v>
          </cell>
          <cell r="AL27">
            <v>0</v>
          </cell>
          <cell r="AM27">
            <v>0</v>
          </cell>
          <cell r="AN27">
            <v>0</v>
          </cell>
          <cell r="AO27">
            <v>11564</v>
          </cell>
        </row>
        <row r="28">
          <cell r="B28" t="str">
            <v>C/D - GANHO/PERDA CAMBIAL</v>
          </cell>
          <cell r="C28">
            <v>-2116.6289580873454</v>
          </cell>
          <cell r="D28">
            <v>0</v>
          </cell>
          <cell r="F28">
            <v>0</v>
          </cell>
          <cell r="G28" t="str">
            <v xml:space="preserve">  - Desp.cor.monet. - 3541.002/022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 t="str">
            <v xml:space="preserve">  - Rec.cor.monet. -  3542.002/004/025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BA28">
            <v>0</v>
          </cell>
          <cell r="BB28">
            <v>0</v>
          </cell>
          <cell r="BC28">
            <v>0</v>
          </cell>
          <cell r="BD28" t="str">
            <v>BRASPETRO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 t="str">
            <v>BRASPETRO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L28">
            <v>0</v>
          </cell>
          <cell r="CM28">
            <v>0</v>
          </cell>
          <cell r="CN28">
            <v>0</v>
          </cell>
          <cell r="CO28" t="str">
            <v>BRASPETRO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 t="str">
            <v>BRASPETRO</v>
          </cell>
        </row>
        <row r="29">
          <cell r="G29" t="str">
            <v xml:space="preserve">  - Total</v>
          </cell>
          <cell r="H29">
            <v>4820</v>
          </cell>
          <cell r="I29">
            <v>4710</v>
          </cell>
          <cell r="J29">
            <v>3521</v>
          </cell>
          <cell r="K29">
            <v>13051</v>
          </cell>
          <cell r="L29">
            <v>0</v>
          </cell>
          <cell r="M29">
            <v>0</v>
          </cell>
          <cell r="N29">
            <v>0</v>
          </cell>
          <cell r="O29">
            <v>13051</v>
          </cell>
          <cell r="P29">
            <v>0</v>
          </cell>
          <cell r="Q29">
            <v>0</v>
          </cell>
          <cell r="R29">
            <v>0</v>
          </cell>
          <cell r="S29">
            <v>13051</v>
          </cell>
          <cell r="T29">
            <v>0</v>
          </cell>
          <cell r="U29">
            <v>0</v>
          </cell>
          <cell r="V29">
            <v>0</v>
          </cell>
          <cell r="W29">
            <v>13051</v>
          </cell>
          <cell r="Y29" t="str">
            <v xml:space="preserve">  - Total</v>
          </cell>
          <cell r="Z29">
            <v>4559</v>
          </cell>
          <cell r="AA29">
            <v>4053</v>
          </cell>
          <cell r="AB29">
            <v>2974</v>
          </cell>
          <cell r="AC29">
            <v>11586</v>
          </cell>
          <cell r="AD29">
            <v>0</v>
          </cell>
          <cell r="AE29">
            <v>0</v>
          </cell>
          <cell r="AF29">
            <v>0</v>
          </cell>
          <cell r="AG29">
            <v>11586</v>
          </cell>
          <cell r="AH29">
            <v>0</v>
          </cell>
          <cell r="AI29">
            <v>0</v>
          </cell>
          <cell r="AJ29">
            <v>0</v>
          </cell>
          <cell r="AK29">
            <v>11586</v>
          </cell>
          <cell r="AL29">
            <v>0</v>
          </cell>
          <cell r="AM29">
            <v>0</v>
          </cell>
          <cell r="AN29">
            <v>0</v>
          </cell>
          <cell r="AO29">
            <v>11586</v>
          </cell>
          <cell r="BA29">
            <v>0</v>
          </cell>
          <cell r="BB29">
            <v>0</v>
          </cell>
          <cell r="BC29">
            <v>0</v>
          </cell>
          <cell r="BD29" t="str">
            <v>DESPESA</v>
          </cell>
          <cell r="BE29">
            <v>0</v>
          </cell>
          <cell r="BF29">
            <v>0</v>
          </cell>
          <cell r="BG29" t="str">
            <v>RECEITA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 t="str">
            <v>DESPESA</v>
          </cell>
          <cell r="BU29">
            <v>0</v>
          </cell>
          <cell r="BV29">
            <v>0</v>
          </cell>
          <cell r="BW29" t="str">
            <v>RECEITA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L29">
            <v>0</v>
          </cell>
          <cell r="CM29">
            <v>0</v>
          </cell>
          <cell r="CN29">
            <v>0</v>
          </cell>
          <cell r="CO29" t="str">
            <v>DESPESA</v>
          </cell>
          <cell r="CP29">
            <v>0</v>
          </cell>
          <cell r="CQ29">
            <v>0</v>
          </cell>
          <cell r="CR29" t="str">
            <v>RECEITA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 t="str">
            <v>DESPESA</v>
          </cell>
          <cell r="DF29">
            <v>0</v>
          </cell>
          <cell r="DG29">
            <v>0</v>
          </cell>
          <cell r="DH29" t="str">
            <v>RECEITA</v>
          </cell>
          <cell r="DI29">
            <v>0</v>
          </cell>
          <cell r="DJ29">
            <v>0</v>
          </cell>
          <cell r="DK29" t="str">
            <v>PERDA S/ATIVO MONET.</v>
          </cell>
          <cell r="DL29">
            <v>0</v>
          </cell>
          <cell r="DM29">
            <v>0</v>
          </cell>
          <cell r="DN29" t="str">
            <v>GANHO S/ PASS.MONET.</v>
          </cell>
        </row>
        <row r="30">
          <cell r="C30">
            <v>0</v>
          </cell>
          <cell r="D30">
            <v>0</v>
          </cell>
          <cell r="G30" t="str">
            <v xml:space="preserve">  PETROBRÁS AMÉRICA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 t="str">
            <v xml:space="preserve">  PETROBRÁS AMÉRICA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148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148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73</v>
          </cell>
          <cell r="CP30">
            <v>0</v>
          </cell>
          <cell r="CQ30">
            <v>0</v>
          </cell>
          <cell r="CR30">
            <v>0</v>
          </cell>
          <cell r="CS30">
            <v>102</v>
          </cell>
        </row>
        <row r="31">
          <cell r="G31" t="str">
            <v xml:space="preserve">  - Despesa financeira - 3540.002/005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2129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 t="str">
            <v xml:space="preserve">  - Receita financeira - 3540.012/014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 xml:space="preserve">  - Desp.variação cambial - 3541.012</v>
          </cell>
          <cell r="H32">
            <v>547</v>
          </cell>
          <cell r="I32">
            <v>654</v>
          </cell>
          <cell r="J32">
            <v>-30</v>
          </cell>
          <cell r="K32">
            <v>1171</v>
          </cell>
          <cell r="L32">
            <v>364</v>
          </cell>
          <cell r="M32">
            <v>497</v>
          </cell>
          <cell r="N32">
            <v>311</v>
          </cell>
          <cell r="O32">
            <v>1171</v>
          </cell>
          <cell r="P32">
            <v>0</v>
          </cell>
          <cell r="Q32">
            <v>0</v>
          </cell>
          <cell r="R32">
            <v>0</v>
          </cell>
          <cell r="S32">
            <v>1171</v>
          </cell>
          <cell r="T32">
            <v>0</v>
          </cell>
          <cell r="U32">
            <v>0</v>
          </cell>
          <cell r="V32">
            <v>0</v>
          </cell>
          <cell r="W32">
            <v>1171</v>
          </cell>
          <cell r="Y32" t="str">
            <v xml:space="preserve">  - Rec.var.cambial - 3542.012/015/022</v>
          </cell>
          <cell r="Z32">
            <v>84</v>
          </cell>
          <cell r="AA32">
            <v>60</v>
          </cell>
          <cell r="AB32">
            <v>-17</v>
          </cell>
          <cell r="AC32">
            <v>127</v>
          </cell>
          <cell r="AD32">
            <v>36</v>
          </cell>
          <cell r="AE32">
            <v>82</v>
          </cell>
          <cell r="AF32">
            <v>-12</v>
          </cell>
          <cell r="AG32">
            <v>127</v>
          </cell>
          <cell r="AH32">
            <v>0</v>
          </cell>
          <cell r="AI32">
            <v>0</v>
          </cell>
          <cell r="AJ32">
            <v>0</v>
          </cell>
          <cell r="AK32">
            <v>127</v>
          </cell>
          <cell r="AL32">
            <v>0</v>
          </cell>
          <cell r="AM32">
            <v>0</v>
          </cell>
          <cell r="AN32">
            <v>0</v>
          </cell>
          <cell r="AO32">
            <v>127</v>
          </cell>
        </row>
        <row r="33">
          <cell r="G33" t="str">
            <v xml:space="preserve">  - Desp.cor.monet. - 3541.002/022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 t="str">
            <v xml:space="preserve">  - Rec.cor.monet. -  3542.002/004/025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BA33">
            <v>0</v>
          </cell>
          <cell r="BB33">
            <v>0</v>
          </cell>
          <cell r="BC33">
            <v>0</v>
          </cell>
          <cell r="BD33" t="str">
            <v>BRASOIL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 t="str">
            <v>BRASOIL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L33">
            <v>0</v>
          </cell>
          <cell r="CM33">
            <v>0</v>
          </cell>
          <cell r="CN33">
            <v>0</v>
          </cell>
          <cell r="CO33" t="str">
            <v>BRASOIL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 t="str">
            <v>BRASOIL</v>
          </cell>
        </row>
        <row r="34">
          <cell r="G34" t="str">
            <v xml:space="preserve">  - Total</v>
          </cell>
          <cell r="H34">
            <v>547</v>
          </cell>
          <cell r="I34">
            <v>654</v>
          </cell>
          <cell r="J34">
            <v>-30</v>
          </cell>
          <cell r="K34">
            <v>1171</v>
          </cell>
          <cell r="L34">
            <v>0</v>
          </cell>
          <cell r="M34">
            <v>0</v>
          </cell>
          <cell r="N34">
            <v>0</v>
          </cell>
          <cell r="O34">
            <v>1171</v>
          </cell>
          <cell r="P34">
            <v>0</v>
          </cell>
          <cell r="Q34">
            <v>0</v>
          </cell>
          <cell r="R34">
            <v>0</v>
          </cell>
          <cell r="S34">
            <v>1171</v>
          </cell>
          <cell r="T34">
            <v>0</v>
          </cell>
          <cell r="U34">
            <v>0</v>
          </cell>
          <cell r="V34">
            <v>0</v>
          </cell>
          <cell r="W34">
            <v>1171</v>
          </cell>
          <cell r="Y34" t="str">
            <v xml:space="preserve">  - Total</v>
          </cell>
          <cell r="Z34">
            <v>84</v>
          </cell>
          <cell r="AA34">
            <v>60</v>
          </cell>
          <cell r="AB34">
            <v>-17</v>
          </cell>
          <cell r="AC34">
            <v>127</v>
          </cell>
          <cell r="AD34">
            <v>0</v>
          </cell>
          <cell r="AE34">
            <v>0</v>
          </cell>
          <cell r="AF34">
            <v>0</v>
          </cell>
          <cell r="AG34">
            <v>127</v>
          </cell>
          <cell r="AH34">
            <v>0</v>
          </cell>
          <cell r="AI34">
            <v>0</v>
          </cell>
          <cell r="AJ34">
            <v>0</v>
          </cell>
          <cell r="AK34">
            <v>127</v>
          </cell>
          <cell r="AL34">
            <v>0</v>
          </cell>
          <cell r="AM34">
            <v>0</v>
          </cell>
          <cell r="AN34">
            <v>0</v>
          </cell>
          <cell r="AO34">
            <v>127</v>
          </cell>
          <cell r="BA34">
            <v>0</v>
          </cell>
          <cell r="BB34">
            <v>0</v>
          </cell>
          <cell r="BC34">
            <v>0</v>
          </cell>
          <cell r="BD34" t="str">
            <v>DESPESA</v>
          </cell>
          <cell r="BE34">
            <v>0</v>
          </cell>
          <cell r="BF34">
            <v>0</v>
          </cell>
          <cell r="BG34" t="str">
            <v>RECEITA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 t="str">
            <v>DESPESA</v>
          </cell>
          <cell r="BU34">
            <v>0</v>
          </cell>
          <cell r="BV34">
            <v>0</v>
          </cell>
          <cell r="BW34" t="str">
            <v>RECEITA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L34">
            <v>0</v>
          </cell>
          <cell r="CM34">
            <v>0</v>
          </cell>
          <cell r="CN34">
            <v>0</v>
          </cell>
          <cell r="CO34" t="str">
            <v>DESPESA</v>
          </cell>
          <cell r="CP34">
            <v>0</v>
          </cell>
          <cell r="CQ34">
            <v>0</v>
          </cell>
          <cell r="CR34" t="str">
            <v>RECEITA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 t="str">
            <v>DESPESA</v>
          </cell>
          <cell r="DF34">
            <v>0</v>
          </cell>
          <cell r="DG34">
            <v>0</v>
          </cell>
          <cell r="DH34" t="str">
            <v>RECEITA</v>
          </cell>
        </row>
        <row r="35">
          <cell r="G35" t="str">
            <v>DISTRIBUIDORA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>DISTRIBUIDORA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22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22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2111</v>
          </cell>
        </row>
        <row r="36">
          <cell r="G36" t="str">
            <v xml:space="preserve">  - Despesa financeira - 3540.002/005</v>
          </cell>
          <cell r="H36">
            <v>60</v>
          </cell>
          <cell r="I36">
            <v>0</v>
          </cell>
          <cell r="J36">
            <v>93</v>
          </cell>
          <cell r="K36">
            <v>153</v>
          </cell>
          <cell r="L36">
            <v>229</v>
          </cell>
          <cell r="M36">
            <v>38</v>
          </cell>
          <cell r="N36">
            <v>0</v>
          </cell>
          <cell r="O36">
            <v>153</v>
          </cell>
          <cell r="P36">
            <v>0</v>
          </cell>
          <cell r="Q36">
            <v>0</v>
          </cell>
          <cell r="R36">
            <v>0</v>
          </cell>
          <cell r="S36">
            <v>153</v>
          </cell>
          <cell r="T36">
            <v>0</v>
          </cell>
          <cell r="U36">
            <v>0</v>
          </cell>
          <cell r="V36">
            <v>0</v>
          </cell>
          <cell r="W36">
            <v>153</v>
          </cell>
          <cell r="Y36" t="str">
            <v xml:space="preserve">  - Receita financeira - 3540.012/014</v>
          </cell>
          <cell r="Z36">
            <v>1511</v>
          </cell>
          <cell r="AA36">
            <v>966</v>
          </cell>
          <cell r="AB36">
            <v>1024</v>
          </cell>
          <cell r="AC36">
            <v>3501</v>
          </cell>
          <cell r="AD36">
            <v>0</v>
          </cell>
          <cell r="AE36">
            <v>0</v>
          </cell>
          <cell r="AF36">
            <v>0</v>
          </cell>
          <cell r="AG36">
            <v>3501</v>
          </cell>
          <cell r="AH36">
            <v>0</v>
          </cell>
          <cell r="AI36">
            <v>0</v>
          </cell>
          <cell r="AJ36">
            <v>0</v>
          </cell>
          <cell r="AK36">
            <v>3501</v>
          </cell>
          <cell r="AL36">
            <v>0</v>
          </cell>
          <cell r="AM36">
            <v>0</v>
          </cell>
          <cell r="AN36">
            <v>0</v>
          </cell>
          <cell r="AO36">
            <v>3501</v>
          </cell>
        </row>
        <row r="37">
          <cell r="G37" t="str">
            <v xml:space="preserve">  - Desp.variação cambial - 3541.012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 t="str">
            <v xml:space="preserve">  - Rec.var.cambial - 3542.012/015/022</v>
          </cell>
          <cell r="Z37">
            <v>985</v>
          </cell>
          <cell r="AA37">
            <v>526</v>
          </cell>
          <cell r="AB37">
            <v>403</v>
          </cell>
          <cell r="AC37">
            <v>1914</v>
          </cell>
          <cell r="AD37">
            <v>0</v>
          </cell>
          <cell r="AE37">
            <v>1</v>
          </cell>
          <cell r="AF37">
            <v>0</v>
          </cell>
          <cell r="AG37">
            <v>1914</v>
          </cell>
          <cell r="AH37">
            <v>0</v>
          </cell>
          <cell r="AI37">
            <v>0</v>
          </cell>
          <cell r="AJ37">
            <v>0</v>
          </cell>
          <cell r="AK37">
            <v>1914</v>
          </cell>
          <cell r="AL37">
            <v>0</v>
          </cell>
          <cell r="AM37">
            <v>0</v>
          </cell>
          <cell r="AN37">
            <v>0</v>
          </cell>
          <cell r="AO37">
            <v>1914</v>
          </cell>
        </row>
        <row r="38">
          <cell r="G38" t="str">
            <v xml:space="preserve">  - Desp.cor.monet. - 3541.002/022</v>
          </cell>
          <cell r="H38">
            <v>42</v>
          </cell>
          <cell r="I38">
            <v>17</v>
          </cell>
          <cell r="J38">
            <v>23</v>
          </cell>
          <cell r="K38">
            <v>82</v>
          </cell>
          <cell r="L38">
            <v>14</v>
          </cell>
          <cell r="M38">
            <v>2</v>
          </cell>
          <cell r="N38">
            <v>523</v>
          </cell>
          <cell r="O38">
            <v>82</v>
          </cell>
          <cell r="P38">
            <v>0</v>
          </cell>
          <cell r="Q38">
            <v>0</v>
          </cell>
          <cell r="R38">
            <v>0</v>
          </cell>
          <cell r="S38">
            <v>82</v>
          </cell>
          <cell r="T38">
            <v>0</v>
          </cell>
          <cell r="U38">
            <v>0</v>
          </cell>
          <cell r="V38">
            <v>0</v>
          </cell>
          <cell r="W38">
            <v>82</v>
          </cell>
          <cell r="Y38" t="str">
            <v xml:space="preserve">  - Rec.cor.monet. -  3542.002/004/025</v>
          </cell>
          <cell r="Z38">
            <v>1</v>
          </cell>
          <cell r="AA38">
            <v>1</v>
          </cell>
          <cell r="AB38">
            <v>1</v>
          </cell>
          <cell r="AC38">
            <v>3</v>
          </cell>
          <cell r="AD38">
            <v>369</v>
          </cell>
          <cell r="AE38">
            <v>1146</v>
          </cell>
          <cell r="AF38">
            <v>2081</v>
          </cell>
          <cell r="AG38">
            <v>3</v>
          </cell>
          <cell r="AH38">
            <v>0</v>
          </cell>
          <cell r="AI38">
            <v>0</v>
          </cell>
          <cell r="AJ38">
            <v>0</v>
          </cell>
          <cell r="AK38">
            <v>3</v>
          </cell>
          <cell r="AL38">
            <v>0</v>
          </cell>
          <cell r="AM38">
            <v>0</v>
          </cell>
          <cell r="AN38">
            <v>0</v>
          </cell>
          <cell r="AO38">
            <v>3</v>
          </cell>
          <cell r="BA38">
            <v>0</v>
          </cell>
          <cell r="BB38">
            <v>0</v>
          </cell>
          <cell r="BC38">
            <v>0</v>
          </cell>
          <cell r="BD38" t="str">
            <v>PAI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 t="str">
            <v>PAI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L38">
            <v>0</v>
          </cell>
          <cell r="CM38">
            <v>0</v>
          </cell>
          <cell r="CN38">
            <v>0</v>
          </cell>
          <cell r="CO38" t="str">
            <v>PAI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 t="str">
            <v>PAI</v>
          </cell>
        </row>
        <row r="39">
          <cell r="G39" t="str">
            <v xml:space="preserve">  - Total</v>
          </cell>
          <cell r="H39">
            <v>102</v>
          </cell>
          <cell r="I39">
            <v>17</v>
          </cell>
          <cell r="J39">
            <v>116</v>
          </cell>
          <cell r="K39">
            <v>235</v>
          </cell>
          <cell r="L39">
            <v>0</v>
          </cell>
          <cell r="M39">
            <v>0</v>
          </cell>
          <cell r="N39">
            <v>0</v>
          </cell>
          <cell r="O39">
            <v>235</v>
          </cell>
          <cell r="P39">
            <v>0</v>
          </cell>
          <cell r="Q39">
            <v>0</v>
          </cell>
          <cell r="R39">
            <v>0</v>
          </cell>
          <cell r="S39">
            <v>235</v>
          </cell>
          <cell r="T39">
            <v>0</v>
          </cell>
          <cell r="U39">
            <v>0</v>
          </cell>
          <cell r="V39">
            <v>0</v>
          </cell>
          <cell r="W39">
            <v>235</v>
          </cell>
          <cell r="Y39" t="str">
            <v xml:space="preserve">  - Total</v>
          </cell>
          <cell r="Z39">
            <v>2497</v>
          </cell>
          <cell r="AA39">
            <v>1493</v>
          </cell>
          <cell r="AB39">
            <v>1428</v>
          </cell>
          <cell r="AC39">
            <v>5418</v>
          </cell>
          <cell r="AD39">
            <v>0</v>
          </cell>
          <cell r="AE39">
            <v>0</v>
          </cell>
          <cell r="AF39">
            <v>0</v>
          </cell>
          <cell r="AG39">
            <v>5418</v>
          </cell>
          <cell r="AH39">
            <v>0</v>
          </cell>
          <cell r="AI39">
            <v>0</v>
          </cell>
          <cell r="AJ39">
            <v>0</v>
          </cell>
          <cell r="AK39">
            <v>5418</v>
          </cell>
          <cell r="AL39">
            <v>0</v>
          </cell>
          <cell r="AM39">
            <v>0</v>
          </cell>
          <cell r="AN39">
            <v>0</v>
          </cell>
          <cell r="AO39">
            <v>5418</v>
          </cell>
          <cell r="BA39">
            <v>0</v>
          </cell>
          <cell r="BB39">
            <v>0</v>
          </cell>
          <cell r="BC39">
            <v>0</v>
          </cell>
          <cell r="BD39" t="str">
            <v>DESPESA</v>
          </cell>
          <cell r="BE39">
            <v>0</v>
          </cell>
          <cell r="BF39">
            <v>0</v>
          </cell>
          <cell r="BG39" t="str">
            <v>RECEITA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 t="str">
            <v>DESPESA</v>
          </cell>
          <cell r="BU39">
            <v>0</v>
          </cell>
          <cell r="BV39">
            <v>0</v>
          </cell>
          <cell r="BW39" t="str">
            <v>RECEITA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L39">
            <v>0</v>
          </cell>
          <cell r="CM39">
            <v>0</v>
          </cell>
          <cell r="CN39">
            <v>0</v>
          </cell>
          <cell r="CO39" t="str">
            <v>DESPESA</v>
          </cell>
          <cell r="CP39">
            <v>0</v>
          </cell>
          <cell r="CQ39">
            <v>0</v>
          </cell>
          <cell r="CR39" t="str">
            <v>RECEITA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 t="str">
            <v>DESPESA</v>
          </cell>
          <cell r="DF39">
            <v>0</v>
          </cell>
          <cell r="DG39">
            <v>0</v>
          </cell>
          <cell r="DH39" t="str">
            <v>RECEITA</v>
          </cell>
        </row>
        <row r="40"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1699</v>
          </cell>
        </row>
        <row r="41">
          <cell r="G41" t="str">
            <v xml:space="preserve">    TOTAL</v>
          </cell>
          <cell r="H41">
            <v>11093</v>
          </cell>
          <cell r="I41">
            <v>10597</v>
          </cell>
          <cell r="J41">
            <v>8877</v>
          </cell>
          <cell r="K41">
            <v>30567</v>
          </cell>
          <cell r="L41">
            <v>0</v>
          </cell>
          <cell r="M41">
            <v>0</v>
          </cell>
          <cell r="N41">
            <v>0</v>
          </cell>
          <cell r="O41">
            <v>30567</v>
          </cell>
          <cell r="P41">
            <v>0</v>
          </cell>
          <cell r="Q41">
            <v>0</v>
          </cell>
          <cell r="R41">
            <v>0</v>
          </cell>
          <cell r="S41">
            <v>30567</v>
          </cell>
          <cell r="T41">
            <v>0</v>
          </cell>
          <cell r="U41">
            <v>0</v>
          </cell>
          <cell r="V41">
            <v>0</v>
          </cell>
          <cell r="W41">
            <v>30567</v>
          </cell>
          <cell r="Y41" t="str">
            <v xml:space="preserve">    TOTAL</v>
          </cell>
          <cell r="Z41">
            <v>9477</v>
          </cell>
          <cell r="AA41">
            <v>3287</v>
          </cell>
          <cell r="AB41">
            <v>4544</v>
          </cell>
          <cell r="AC41">
            <v>17308</v>
          </cell>
          <cell r="AD41">
            <v>0</v>
          </cell>
          <cell r="AE41">
            <v>0</v>
          </cell>
          <cell r="AF41">
            <v>0</v>
          </cell>
          <cell r="AG41">
            <v>17308</v>
          </cell>
          <cell r="AH41">
            <v>0</v>
          </cell>
          <cell r="AI41">
            <v>0</v>
          </cell>
          <cell r="AJ41">
            <v>0</v>
          </cell>
          <cell r="AK41">
            <v>17308</v>
          </cell>
          <cell r="AL41">
            <v>0</v>
          </cell>
          <cell r="AM41">
            <v>0</v>
          </cell>
          <cell r="AN41">
            <v>0</v>
          </cell>
          <cell r="AO41">
            <v>17308</v>
          </cell>
        </row>
        <row r="43">
          <cell r="I43">
            <v>0</v>
          </cell>
          <cell r="T43">
            <v>0</v>
          </cell>
          <cell r="AA43">
            <v>0</v>
          </cell>
          <cell r="AL43">
            <v>0</v>
          </cell>
          <cell r="BD43" t="str">
            <v>BR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 t="str">
            <v>BR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>BR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>BR</v>
          </cell>
        </row>
        <row r="44">
          <cell r="G44" t="str">
            <v>CHECK</v>
          </cell>
          <cell r="H44">
            <v>11093</v>
          </cell>
          <cell r="I44">
            <v>10597</v>
          </cell>
          <cell r="J44">
            <v>8877</v>
          </cell>
          <cell r="K44">
            <v>30567</v>
          </cell>
          <cell r="L44">
            <v>10037</v>
          </cell>
          <cell r="M44">
            <v>9422</v>
          </cell>
          <cell r="N44">
            <v>12522</v>
          </cell>
          <cell r="O44">
            <v>30567</v>
          </cell>
          <cell r="P44">
            <v>0</v>
          </cell>
          <cell r="Q44">
            <v>0</v>
          </cell>
          <cell r="R44">
            <v>0</v>
          </cell>
          <cell r="S44">
            <v>30567</v>
          </cell>
          <cell r="T44">
            <v>0</v>
          </cell>
          <cell r="U44">
            <v>0</v>
          </cell>
          <cell r="V44">
            <v>0</v>
          </cell>
          <cell r="W44">
            <v>30567</v>
          </cell>
          <cell r="Y44" t="str">
            <v>CHECK</v>
          </cell>
          <cell r="Z44">
            <v>9477</v>
          </cell>
          <cell r="AA44">
            <v>3287</v>
          </cell>
          <cell r="AB44">
            <v>4544</v>
          </cell>
          <cell r="AC44">
            <v>17308</v>
          </cell>
          <cell r="AD44">
            <v>4842</v>
          </cell>
          <cell r="AE44">
            <v>6002</v>
          </cell>
          <cell r="AF44">
            <v>7668</v>
          </cell>
          <cell r="AG44">
            <v>17308</v>
          </cell>
          <cell r="AH44">
            <v>0</v>
          </cell>
          <cell r="AI44">
            <v>0</v>
          </cell>
          <cell r="AJ44">
            <v>0</v>
          </cell>
          <cell r="AK44">
            <v>17308</v>
          </cell>
          <cell r="AL44">
            <v>0</v>
          </cell>
          <cell r="AM44">
            <v>0</v>
          </cell>
          <cell r="AN44">
            <v>0</v>
          </cell>
          <cell r="AO44">
            <v>17308</v>
          </cell>
          <cell r="BA44">
            <v>0</v>
          </cell>
          <cell r="BB44">
            <v>0</v>
          </cell>
          <cell r="BC44">
            <v>0</v>
          </cell>
          <cell r="BD44" t="str">
            <v>DESPESA</v>
          </cell>
          <cell r="BE44">
            <v>0</v>
          </cell>
          <cell r="BF44">
            <v>0</v>
          </cell>
          <cell r="BG44" t="str">
            <v>RECEITA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 t="str">
            <v>DESPESA</v>
          </cell>
          <cell r="BU44">
            <v>0</v>
          </cell>
          <cell r="BV44">
            <v>0</v>
          </cell>
          <cell r="BW44" t="str">
            <v>RECEITA</v>
          </cell>
          <cell r="BX44">
            <v>0</v>
          </cell>
          <cell r="BY44">
            <v>0</v>
          </cell>
          <cell r="BZ44" t="str">
            <v>PERDA S/ATIVO MONET.</v>
          </cell>
          <cell r="CA44">
            <v>0</v>
          </cell>
          <cell r="CB44">
            <v>0</v>
          </cell>
          <cell r="CC44" t="str">
            <v>GANHO S/ PASS.MONET.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L44">
            <v>0</v>
          </cell>
          <cell r="CM44">
            <v>0</v>
          </cell>
          <cell r="CN44">
            <v>0</v>
          </cell>
          <cell r="CO44" t="str">
            <v>DESPESA</v>
          </cell>
          <cell r="CP44">
            <v>0</v>
          </cell>
          <cell r="CQ44">
            <v>0</v>
          </cell>
          <cell r="CR44" t="str">
            <v>RECEITA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 t="str">
            <v>DESPESA</v>
          </cell>
          <cell r="DF44">
            <v>0</v>
          </cell>
          <cell r="DG44">
            <v>0</v>
          </cell>
          <cell r="DH44" t="str">
            <v>RECEITA</v>
          </cell>
          <cell r="DI44">
            <v>0</v>
          </cell>
          <cell r="DJ44">
            <v>0</v>
          </cell>
          <cell r="DK44" t="str">
            <v>PERDA S/ATIVO MONET.</v>
          </cell>
          <cell r="DL44">
            <v>0</v>
          </cell>
          <cell r="DM44">
            <v>0</v>
          </cell>
          <cell r="DN44" t="str">
            <v>GANHO S/ PASS.MONET.</v>
          </cell>
        </row>
        <row r="45">
          <cell r="I45">
            <v>0</v>
          </cell>
          <cell r="AA45">
            <v>0</v>
          </cell>
          <cell r="BD45">
            <v>5418</v>
          </cell>
          <cell r="BE45">
            <v>0</v>
          </cell>
          <cell r="BF45">
            <v>0</v>
          </cell>
          <cell r="BG45">
            <v>0</v>
          </cell>
          <cell r="BH45">
            <v>235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5454</v>
          </cell>
          <cell r="BU45">
            <v>0</v>
          </cell>
          <cell r="BV45">
            <v>0</v>
          </cell>
          <cell r="BW45">
            <v>0</v>
          </cell>
          <cell r="BX45">
            <v>236</v>
          </cell>
          <cell r="BY45">
            <v>0</v>
          </cell>
          <cell r="BZ45">
            <v>10579.864167239179</v>
          </cell>
          <cell r="CA45">
            <v>0</v>
          </cell>
          <cell r="CB45">
            <v>0</v>
          </cell>
          <cell r="CC45">
            <v>0</v>
          </cell>
          <cell r="CD45">
            <v>4376.2352091518378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1869</v>
          </cell>
          <cell r="CP45">
            <v>0</v>
          </cell>
          <cell r="CQ45">
            <v>0</v>
          </cell>
          <cell r="CR45">
            <v>0</v>
          </cell>
          <cell r="CS45">
            <v>69</v>
          </cell>
        </row>
        <row r="46">
          <cell r="G46" t="str">
            <v>Diferença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 t="str">
            <v>Diferença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BC48" t="str">
            <v>LANÇAMENTOS DE ELIMINAÇÃO NO CONSOLIDADO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O48">
            <v>0</v>
          </cell>
          <cell r="BP48" t="str">
            <v>LANÇAMENTOS DE ELIMINAÇÃO NO CONSOLIDADO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L48">
            <v>0</v>
          </cell>
          <cell r="CM48">
            <v>0</v>
          </cell>
          <cell r="CN48" t="str">
            <v>LANÇAMENTOS DE ELIMINAÇÃO NO CONSOLIDADO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Z48">
            <v>0</v>
          </cell>
          <cell r="DA48" t="str">
            <v>LANÇAMENTOS DE ELIMINAÇÃO NO CONSOLIDADO</v>
          </cell>
        </row>
        <row r="49">
          <cell r="BB49" t="str">
            <v>CONSOLIDADO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O49">
            <v>0</v>
          </cell>
          <cell r="BP49" t="str">
            <v>CONSOLIDADO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L49">
            <v>0</v>
          </cell>
          <cell r="CM49" t="str">
            <v>CONSOLIDADO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Z49">
            <v>0</v>
          </cell>
          <cell r="DA49">
            <v>0</v>
          </cell>
          <cell r="DB49" t="str">
            <v>CONSOLIDADO</v>
          </cell>
        </row>
        <row r="50">
          <cell r="G50" t="str">
            <v>RESULTADO DE OPERAÇÕES COM EMPRESAS VINCULADAS - DESPESAS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 t="str">
            <v>RESULTADO DE OPERAÇÕES COM EMPRESAS VINCULADAS - RECEITAS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BA50">
            <v>0</v>
          </cell>
          <cell r="BB50">
            <v>0</v>
          </cell>
          <cell r="BC50">
            <v>0</v>
          </cell>
          <cell r="BD50" t="str">
            <v>DESPESA</v>
          </cell>
          <cell r="BE50">
            <v>0</v>
          </cell>
          <cell r="BF50">
            <v>0</v>
          </cell>
          <cell r="BG50" t="str">
            <v>RECEITA</v>
          </cell>
          <cell r="BH50">
            <v>0</v>
          </cell>
          <cell r="BI50">
            <v>0</v>
          </cell>
          <cell r="BJ50">
            <v>0</v>
          </cell>
          <cell r="BK50" t="str">
            <v>GANHO/PERDA</v>
          </cell>
          <cell r="BL50">
            <v>0</v>
          </cell>
          <cell r="BM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 t="str">
            <v>DESPESA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 t="str">
            <v>RECEITA</v>
          </cell>
          <cell r="CA50">
            <v>0</v>
          </cell>
          <cell r="CB50">
            <v>0</v>
          </cell>
          <cell r="CC50">
            <v>0</v>
          </cell>
          <cell r="CD50" t="str">
            <v>GANHO/PERDA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L50">
            <v>0</v>
          </cell>
          <cell r="CM50">
            <v>0</v>
          </cell>
          <cell r="CN50">
            <v>0</v>
          </cell>
          <cell r="CO50" t="str">
            <v>DESPESA</v>
          </cell>
          <cell r="CP50">
            <v>0</v>
          </cell>
          <cell r="CQ50">
            <v>0</v>
          </cell>
          <cell r="CR50" t="str">
            <v>RECEITA</v>
          </cell>
          <cell r="CS50">
            <v>0</v>
          </cell>
          <cell r="CT50">
            <v>0</v>
          </cell>
          <cell r="CU50">
            <v>0</v>
          </cell>
          <cell r="CV50" t="str">
            <v>GANHO/PERDA</v>
          </cell>
          <cell r="CW50">
            <v>0</v>
          </cell>
          <cell r="CX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 t="str">
            <v>DESPESA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 t="str">
            <v>RECEITA</v>
          </cell>
          <cell r="DL50">
            <v>0</v>
          </cell>
          <cell r="DM50">
            <v>0</v>
          </cell>
          <cell r="DN50">
            <v>0</v>
          </cell>
          <cell r="DO50" t="str">
            <v>GANHO/PERDA</v>
          </cell>
        </row>
        <row r="51">
          <cell r="BB51" t="str">
            <v>PETROBRAS</v>
          </cell>
          <cell r="BC51">
            <v>0</v>
          </cell>
          <cell r="BD51">
            <v>0</v>
          </cell>
          <cell r="BE51">
            <v>16345</v>
          </cell>
          <cell r="BF51">
            <v>0</v>
          </cell>
          <cell r="BG51">
            <v>5617</v>
          </cell>
          <cell r="BH51">
            <v>0</v>
          </cell>
          <cell r="BI51">
            <v>0</v>
          </cell>
          <cell r="BJ51" t="str">
            <v>VC - EXTERIOR</v>
          </cell>
          <cell r="BK51">
            <v>14222</v>
          </cell>
          <cell r="BL51">
            <v>11691</v>
          </cell>
          <cell r="BM51">
            <v>0</v>
          </cell>
          <cell r="BO51">
            <v>0</v>
          </cell>
          <cell r="BP51">
            <v>0</v>
          </cell>
          <cell r="BQ51" t="str">
            <v>PETROBRAS</v>
          </cell>
          <cell r="BR51">
            <v>0</v>
          </cell>
          <cell r="BS51">
            <v>0</v>
          </cell>
          <cell r="BT51">
            <v>16434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5670</v>
          </cell>
          <cell r="CA51">
            <v>0</v>
          </cell>
          <cell r="CB51" t="str">
            <v>VC - EXTERIOR</v>
          </cell>
          <cell r="CC51">
            <v>0</v>
          </cell>
          <cell r="CD51">
            <v>14307</v>
          </cell>
          <cell r="CE51">
            <v>11762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L51">
            <v>0</v>
          </cell>
          <cell r="CM51" t="str">
            <v>PETROBRAS</v>
          </cell>
          <cell r="CN51">
            <v>0</v>
          </cell>
          <cell r="CO51">
            <v>0</v>
          </cell>
          <cell r="CP51">
            <v>16345</v>
          </cell>
          <cell r="CQ51">
            <v>0</v>
          </cell>
          <cell r="CR51">
            <v>5617</v>
          </cell>
          <cell r="CS51">
            <v>0</v>
          </cell>
          <cell r="CT51">
            <v>0</v>
          </cell>
          <cell r="CU51" t="str">
            <v>VC - EXTERIOR</v>
          </cell>
          <cell r="CV51">
            <v>14222</v>
          </cell>
          <cell r="CW51">
            <v>11691</v>
          </cell>
          <cell r="CX51">
            <v>0</v>
          </cell>
          <cell r="CZ51">
            <v>0</v>
          </cell>
          <cell r="DA51">
            <v>0</v>
          </cell>
          <cell r="DB51" t="str">
            <v>PETROBRAS</v>
          </cell>
          <cell r="DC51">
            <v>0</v>
          </cell>
          <cell r="DD51">
            <v>0</v>
          </cell>
          <cell r="DE51">
            <v>16434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5670</v>
          </cell>
          <cell r="DL51">
            <v>0</v>
          </cell>
          <cell r="DM51" t="str">
            <v>VC - EXTERIOR</v>
          </cell>
          <cell r="DN51">
            <v>0</v>
          </cell>
          <cell r="DO51">
            <v>14307</v>
          </cell>
          <cell r="DP51">
            <v>11762</v>
          </cell>
        </row>
        <row r="52">
          <cell r="G52" t="str">
            <v>PELA CORREÇÃO INTEGRAL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 t="str">
            <v>PELA CORREÇÃO INTEGRAL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BA52">
            <v>0</v>
          </cell>
          <cell r="BB52" t="str">
            <v>PETROQUISA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16086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O52">
            <v>0</v>
          </cell>
          <cell r="BP52">
            <v>0</v>
          </cell>
          <cell r="BQ52" t="str">
            <v>PETROQUISA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16174</v>
          </cell>
          <cell r="CA52">
            <v>0</v>
          </cell>
          <cell r="CB52" t="str">
            <v>GANHO/PERDA AT.e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L52">
            <v>0</v>
          </cell>
          <cell r="CM52" t="str">
            <v>PETROQUISA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16086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A52">
            <v>0</v>
          </cell>
          <cell r="DB52" t="str">
            <v>PETROQUISA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 t="str">
            <v>GANHO/PERDA AT.e</v>
          </cell>
        </row>
        <row r="53">
          <cell r="BB53" t="str">
            <v>PETROFÉRTIL</v>
          </cell>
          <cell r="BC53">
            <v>0</v>
          </cell>
          <cell r="BD53">
            <v>0</v>
          </cell>
          <cell r="BE53">
            <v>29</v>
          </cell>
          <cell r="BF53">
            <v>0</v>
          </cell>
          <cell r="BG53">
            <v>24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O53">
            <v>0</v>
          </cell>
          <cell r="BP53">
            <v>0</v>
          </cell>
          <cell r="BQ53" t="str">
            <v>PETROFÉRTIL</v>
          </cell>
          <cell r="BR53">
            <v>0</v>
          </cell>
          <cell r="BS53">
            <v>0</v>
          </cell>
          <cell r="BT53">
            <v>46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24</v>
          </cell>
          <cell r="CA53">
            <v>0</v>
          </cell>
          <cell r="CB53" t="str">
            <v>PASS-EXT.</v>
          </cell>
          <cell r="CC53">
            <v>0</v>
          </cell>
          <cell r="CD53">
            <v>8673.7647908481631</v>
          </cell>
          <cell r="CE53">
            <v>9102.1358327608195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L53">
            <v>0</v>
          </cell>
          <cell r="CM53" t="str">
            <v>PETROFÉRTIL</v>
          </cell>
          <cell r="CN53">
            <v>0</v>
          </cell>
          <cell r="CO53">
            <v>0</v>
          </cell>
          <cell r="CP53">
            <v>29</v>
          </cell>
          <cell r="CQ53">
            <v>0</v>
          </cell>
          <cell r="CR53">
            <v>25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Z53">
            <v>0</v>
          </cell>
          <cell r="DA53">
            <v>0</v>
          </cell>
          <cell r="DB53" t="str">
            <v>PETROFÉRTIL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 t="str">
            <v>PASS-EXT.</v>
          </cell>
          <cell r="DN53">
            <v>0</v>
          </cell>
          <cell r="DO53">
            <v>8673.7647908481631</v>
          </cell>
          <cell r="DP53">
            <v>9102.1358327608195</v>
          </cell>
        </row>
        <row r="54">
          <cell r="G54" t="str">
            <v xml:space="preserve"> CONTAS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 t="str">
            <v xml:space="preserve"> CONTAS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BA54">
            <v>0</v>
          </cell>
          <cell r="BB54" t="str">
            <v>BRASPETRO</v>
          </cell>
          <cell r="BC54">
            <v>0</v>
          </cell>
          <cell r="BD54">
            <v>0</v>
          </cell>
          <cell r="BE54">
            <v>148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O54">
            <v>0</v>
          </cell>
          <cell r="BP54">
            <v>0</v>
          </cell>
          <cell r="BQ54" t="str">
            <v>BRASPETRO</v>
          </cell>
          <cell r="BR54">
            <v>0</v>
          </cell>
          <cell r="BS54">
            <v>0</v>
          </cell>
          <cell r="BT54">
            <v>148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L54">
            <v>0</v>
          </cell>
          <cell r="CM54" t="str">
            <v>BRASPETRO</v>
          </cell>
          <cell r="CN54">
            <v>0</v>
          </cell>
          <cell r="CO54">
            <v>0</v>
          </cell>
          <cell r="CP54">
            <v>73</v>
          </cell>
          <cell r="CQ54">
            <v>0</v>
          </cell>
          <cell r="CR54">
            <v>102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A54">
            <v>0</v>
          </cell>
          <cell r="DB54" t="str">
            <v>BRASPETRO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</row>
        <row r="55">
          <cell r="G55">
            <v>3540</v>
          </cell>
          <cell r="H55" t="str">
            <v>TOTAL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 t="str">
            <v>TOTAL</v>
          </cell>
          <cell r="Y55">
            <v>3540</v>
          </cell>
          <cell r="Z55" t="str">
            <v>TOTAL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 t="str">
            <v>TOTAL</v>
          </cell>
          <cell r="BA55">
            <v>0</v>
          </cell>
          <cell r="BB55" t="str">
            <v>BRASOIL</v>
          </cell>
          <cell r="BC55">
            <v>0</v>
          </cell>
          <cell r="BD55">
            <v>0</v>
          </cell>
          <cell r="BE55">
            <v>22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O55">
            <v>0</v>
          </cell>
          <cell r="BP55">
            <v>0</v>
          </cell>
          <cell r="BQ55" t="str">
            <v>BRASOIL</v>
          </cell>
          <cell r="BR55">
            <v>0</v>
          </cell>
          <cell r="BS55">
            <v>0</v>
          </cell>
          <cell r="BT55">
            <v>22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L55">
            <v>0</v>
          </cell>
          <cell r="CM55" t="str">
            <v>BRASOIL</v>
          </cell>
          <cell r="CN55">
            <v>0</v>
          </cell>
          <cell r="CO55">
            <v>0</v>
          </cell>
          <cell r="CP55">
            <v>2111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A55">
            <v>0</v>
          </cell>
          <cell r="DB55" t="str">
            <v>BRASOIL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</row>
        <row r="56">
          <cell r="G56">
            <v>3541</v>
          </cell>
          <cell r="H56" t="str">
            <v>JAN</v>
          </cell>
          <cell r="I56" t="str">
            <v>FEV</v>
          </cell>
          <cell r="J56" t="str">
            <v>MAR</v>
          </cell>
          <cell r="K56" t="str">
            <v>ACUMULADO</v>
          </cell>
          <cell r="L56" t="str">
            <v>ABR</v>
          </cell>
          <cell r="M56" t="str">
            <v>MAI</v>
          </cell>
          <cell r="N56" t="str">
            <v>JUN</v>
          </cell>
          <cell r="O56" t="str">
            <v>ACUMULADO</v>
          </cell>
          <cell r="P56" t="str">
            <v>JUL</v>
          </cell>
          <cell r="Q56" t="str">
            <v>AGO</v>
          </cell>
          <cell r="R56" t="str">
            <v>SET</v>
          </cell>
          <cell r="S56" t="str">
            <v>ACUMULADO</v>
          </cell>
          <cell r="T56" t="str">
            <v>OUT</v>
          </cell>
          <cell r="U56" t="str">
            <v>NOV</v>
          </cell>
          <cell r="V56" t="str">
            <v>DEZ</v>
          </cell>
          <cell r="W56" t="str">
            <v>ACUMULADO</v>
          </cell>
          <cell r="Y56">
            <v>3541</v>
          </cell>
          <cell r="Z56" t="str">
            <v>JAN</v>
          </cell>
          <cell r="AA56" t="str">
            <v>FEV</v>
          </cell>
          <cell r="AB56" t="str">
            <v>MAR</v>
          </cell>
          <cell r="AC56" t="str">
            <v>ACUMULADO</v>
          </cell>
          <cell r="AD56" t="str">
            <v>ABR</v>
          </cell>
          <cell r="AE56" t="str">
            <v>MAI</v>
          </cell>
          <cell r="AF56" t="str">
            <v>JUN</v>
          </cell>
          <cell r="AG56" t="str">
            <v>ACUMULADO</v>
          </cell>
          <cell r="AH56" t="str">
            <v>JUL</v>
          </cell>
          <cell r="AI56" t="str">
            <v>AGO</v>
          </cell>
          <cell r="AJ56" t="str">
            <v>SET</v>
          </cell>
          <cell r="AK56" t="str">
            <v>ACUMULADO</v>
          </cell>
          <cell r="AL56" t="str">
            <v>OUT</v>
          </cell>
          <cell r="AM56" t="str">
            <v>NOV</v>
          </cell>
          <cell r="AN56" t="str">
            <v>DEZ</v>
          </cell>
          <cell r="AO56" t="str">
            <v>ACUMULADO</v>
          </cell>
          <cell r="BA56">
            <v>0</v>
          </cell>
          <cell r="BB56" t="str">
            <v>PAI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O56">
            <v>0</v>
          </cell>
          <cell r="BP56">
            <v>0</v>
          </cell>
          <cell r="BQ56" t="str">
            <v>PAI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L56">
            <v>0</v>
          </cell>
          <cell r="CM56" t="str">
            <v>PAI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1699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Z56">
            <v>0</v>
          </cell>
          <cell r="DA56">
            <v>0</v>
          </cell>
          <cell r="DB56" t="str">
            <v>PAI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</row>
        <row r="57">
          <cell r="BB57" t="str">
            <v>BR</v>
          </cell>
          <cell r="BC57">
            <v>0</v>
          </cell>
          <cell r="BD57">
            <v>0</v>
          </cell>
          <cell r="BE57">
            <v>5418</v>
          </cell>
          <cell r="BF57">
            <v>0</v>
          </cell>
          <cell r="BG57">
            <v>235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O57">
            <v>0</v>
          </cell>
          <cell r="BP57">
            <v>0</v>
          </cell>
          <cell r="BQ57" t="str">
            <v>BR</v>
          </cell>
          <cell r="BR57">
            <v>0</v>
          </cell>
          <cell r="BS57">
            <v>0</v>
          </cell>
          <cell r="BT57">
            <v>5454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236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L57">
            <v>0</v>
          </cell>
          <cell r="CM57" t="str">
            <v>BR</v>
          </cell>
          <cell r="CN57">
            <v>0</v>
          </cell>
          <cell r="CO57">
            <v>0</v>
          </cell>
          <cell r="CP57">
            <v>1869</v>
          </cell>
          <cell r="CQ57">
            <v>0</v>
          </cell>
          <cell r="CR57">
            <v>69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A57">
            <v>0</v>
          </cell>
          <cell r="DB57" t="str">
            <v>BR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</row>
        <row r="58">
          <cell r="G58" t="str">
            <v>PETROQUISA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 t="str">
            <v>PETROQUISA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BA58">
            <v>0</v>
          </cell>
          <cell r="BB58" t="str">
            <v>VC - EXTERIOR</v>
          </cell>
          <cell r="BC58">
            <v>0</v>
          </cell>
          <cell r="BD58">
            <v>0</v>
          </cell>
          <cell r="BE58">
            <v>14222</v>
          </cell>
          <cell r="BF58">
            <v>0</v>
          </cell>
          <cell r="BG58">
            <v>11691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O58">
            <v>0</v>
          </cell>
          <cell r="BP58">
            <v>0</v>
          </cell>
          <cell r="BQ58" t="str">
            <v>VC - EXTERIOR</v>
          </cell>
          <cell r="BR58">
            <v>0</v>
          </cell>
          <cell r="BS58">
            <v>0</v>
          </cell>
          <cell r="BT58">
            <v>14307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11762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L58">
            <v>0</v>
          </cell>
          <cell r="CM58" t="str">
            <v>VC - EXTERIOR</v>
          </cell>
          <cell r="CN58">
            <v>0</v>
          </cell>
          <cell r="CO58">
            <v>0</v>
          </cell>
          <cell r="CP58">
            <v>14222</v>
          </cell>
          <cell r="CQ58">
            <v>0</v>
          </cell>
          <cell r="CR58">
            <v>11691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Z58">
            <v>0</v>
          </cell>
          <cell r="DA58">
            <v>0</v>
          </cell>
          <cell r="DB58" t="str">
            <v>VC - EXTERIOR</v>
          </cell>
          <cell r="DC58">
            <v>0</v>
          </cell>
          <cell r="DD58">
            <v>0</v>
          </cell>
          <cell r="DE58">
            <v>14307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11762</v>
          </cell>
        </row>
        <row r="59">
          <cell r="G59" t="str">
            <v xml:space="preserve">  - Despesa financeira - 3540.002/005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 t="str">
            <v xml:space="preserve">  - Receita financeira - 3540.012/014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36184</v>
          </cell>
          <cell r="BF59">
            <v>0</v>
          </cell>
          <cell r="BG59">
            <v>33653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-2531</v>
          </cell>
          <cell r="BM59">
            <v>0</v>
          </cell>
          <cell r="BO59">
            <v>0</v>
          </cell>
          <cell r="BP59">
            <v>0</v>
          </cell>
          <cell r="BQ59" t="str">
            <v>PERDA AT.MONET-PAÍS</v>
          </cell>
          <cell r="BR59">
            <v>0</v>
          </cell>
          <cell r="BS59">
            <v>4376.2352091518378</v>
          </cell>
          <cell r="BT59">
            <v>0</v>
          </cell>
          <cell r="BU59">
            <v>0</v>
          </cell>
          <cell r="BV59">
            <v>0</v>
          </cell>
          <cell r="BW59" t="str">
            <v>GANHO PASS.MONET-PAÍS</v>
          </cell>
          <cell r="BX59">
            <v>0</v>
          </cell>
          <cell r="BY59">
            <v>0</v>
          </cell>
          <cell r="BZ59">
            <v>0</v>
          </cell>
          <cell r="CA59">
            <v>10579.864167239179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34649</v>
          </cell>
          <cell r="CQ59">
            <v>0</v>
          </cell>
          <cell r="CR59">
            <v>35289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-2531</v>
          </cell>
          <cell r="CX59">
            <v>0</v>
          </cell>
          <cell r="CZ59">
            <v>0</v>
          </cell>
          <cell r="DA59">
            <v>0</v>
          </cell>
          <cell r="DB59" t="str">
            <v>PERDA AT.MONET-PAÍS</v>
          </cell>
          <cell r="DC59">
            <v>0</v>
          </cell>
          <cell r="DD59">
            <v>0</v>
          </cell>
          <cell r="DE59">
            <v>4143.2352091518378</v>
          </cell>
          <cell r="DF59" t="str">
            <v>GANHO PASS.MONET-PAÍS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10460.864167239179</v>
          </cell>
        </row>
        <row r="60">
          <cell r="G60" t="str">
            <v xml:space="preserve">  - Desp.variação cambial - 3541.012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 t="str">
            <v xml:space="preserve">  - Rec.var.cambial - 3542.012/015/022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O60">
            <v>0</v>
          </cell>
          <cell r="BP60">
            <v>0</v>
          </cell>
          <cell r="BQ60" t="str">
            <v>PERDA AT.MONET.-BRASP</v>
          </cell>
          <cell r="BR60">
            <v>0</v>
          </cell>
          <cell r="BS60">
            <v>10579.864167239179</v>
          </cell>
          <cell r="BT60">
            <v>0</v>
          </cell>
          <cell r="BU60">
            <v>0</v>
          </cell>
          <cell r="BV60">
            <v>0</v>
          </cell>
          <cell r="BW60" t="str">
            <v>GANHO PASS.AT.MONET.-BRASP</v>
          </cell>
          <cell r="BX60">
            <v>0</v>
          </cell>
          <cell r="BY60">
            <v>0</v>
          </cell>
          <cell r="BZ60">
            <v>0</v>
          </cell>
          <cell r="CA60">
            <v>4376.2352091518378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Z60">
            <v>0</v>
          </cell>
          <cell r="DA60">
            <v>0</v>
          </cell>
          <cell r="DB60" t="str">
            <v>PERDA AT.MONET.-BRASP</v>
          </cell>
          <cell r="DC60">
            <v>0</v>
          </cell>
          <cell r="DD60">
            <v>0</v>
          </cell>
          <cell r="DE60">
            <v>0</v>
          </cell>
          <cell r="DF60" t="str">
            <v>GANHO PASS.AT.MONET.-BRASP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</row>
        <row r="61">
          <cell r="G61" t="str">
            <v xml:space="preserve">  - Desp.cor.monet. - 3541.002/022</v>
          </cell>
          <cell r="H61">
            <v>5690</v>
          </cell>
          <cell r="I61">
            <v>5231</v>
          </cell>
          <cell r="J61">
            <v>5253</v>
          </cell>
          <cell r="K61">
            <v>16174</v>
          </cell>
          <cell r="L61">
            <v>0</v>
          </cell>
          <cell r="M61">
            <v>0</v>
          </cell>
          <cell r="N61">
            <v>0</v>
          </cell>
          <cell r="O61">
            <v>16174</v>
          </cell>
          <cell r="P61">
            <v>0</v>
          </cell>
          <cell r="Q61">
            <v>0</v>
          </cell>
          <cell r="R61">
            <v>0</v>
          </cell>
          <cell r="S61">
            <v>16174</v>
          </cell>
          <cell r="T61">
            <v>0</v>
          </cell>
          <cell r="U61">
            <v>0</v>
          </cell>
          <cell r="V61">
            <v>0</v>
          </cell>
          <cell r="W61">
            <v>16174</v>
          </cell>
          <cell r="Y61" t="str">
            <v xml:space="preserve">  - Rec.cor.monet. -  3542.002/004/025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O61">
            <v>0</v>
          </cell>
          <cell r="BP61">
            <v>0</v>
          </cell>
          <cell r="BQ61" t="str">
            <v>PERDA AT.MONET.-EXTERIOR</v>
          </cell>
          <cell r="BR61">
            <v>0</v>
          </cell>
          <cell r="BS61">
            <v>9102.1358327608195</v>
          </cell>
          <cell r="BT61">
            <v>0</v>
          </cell>
          <cell r="BU61">
            <v>0</v>
          </cell>
          <cell r="BV61">
            <v>0</v>
          </cell>
          <cell r="BW61" t="str">
            <v>GANHO PASS.-EXTERIOR</v>
          </cell>
          <cell r="BX61">
            <v>0</v>
          </cell>
          <cell r="BY61">
            <v>0</v>
          </cell>
          <cell r="BZ61">
            <v>0</v>
          </cell>
          <cell r="CA61">
            <v>8673.7647908481631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Z61">
            <v>0</v>
          </cell>
          <cell r="DA61">
            <v>0</v>
          </cell>
          <cell r="DB61" t="str">
            <v>PERDA AT.MONET.-BR</v>
          </cell>
          <cell r="DC61">
            <v>0</v>
          </cell>
          <cell r="DD61">
            <v>0</v>
          </cell>
          <cell r="DE61">
            <v>0</v>
          </cell>
          <cell r="DF61" t="str">
            <v>GANHO PASS.AT.MONET.-BR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</row>
        <row r="62">
          <cell r="G62" t="str">
            <v xml:space="preserve">  - Total</v>
          </cell>
          <cell r="H62">
            <v>5690</v>
          </cell>
          <cell r="I62">
            <v>5231</v>
          </cell>
          <cell r="J62">
            <v>5253</v>
          </cell>
          <cell r="K62">
            <v>16174</v>
          </cell>
          <cell r="L62">
            <v>0</v>
          </cell>
          <cell r="M62">
            <v>0</v>
          </cell>
          <cell r="N62">
            <v>0</v>
          </cell>
          <cell r="O62">
            <v>16174</v>
          </cell>
          <cell r="P62">
            <v>0</v>
          </cell>
          <cell r="Q62">
            <v>0</v>
          </cell>
          <cell r="R62">
            <v>0</v>
          </cell>
          <cell r="S62">
            <v>16174</v>
          </cell>
          <cell r="T62">
            <v>0</v>
          </cell>
          <cell r="U62">
            <v>0</v>
          </cell>
          <cell r="V62">
            <v>0</v>
          </cell>
          <cell r="W62">
            <v>16174</v>
          </cell>
          <cell r="Y62" t="str">
            <v xml:space="preserve">  - Total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BA62">
            <v>0</v>
          </cell>
          <cell r="BB62" t="str">
            <v>RESUMO DOS LANÇAMENTOS DE ELIMINAÇÃO NO CONSOLIDADO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12352.764790848167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10236.135832760821</v>
          </cell>
          <cell r="CA62">
            <v>0</v>
          </cell>
          <cell r="CB62">
            <v>0</v>
          </cell>
          <cell r="CC62">
            <v>0</v>
          </cell>
          <cell r="CD62">
            <v>22980.764790848163</v>
          </cell>
          <cell r="CE62">
            <v>20864.135832760818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L62">
            <v>0</v>
          </cell>
          <cell r="CM62" t="str">
            <v>RESUMO DOS LANÇAMENTOS DE ELIMINAÇÃO NO CONSOLIDADO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Z62">
            <v>0</v>
          </cell>
          <cell r="DA62">
            <v>0</v>
          </cell>
          <cell r="DB62" t="str">
            <v>PERDA AT.MONET.-PETROF</v>
          </cell>
          <cell r="DC62">
            <v>0</v>
          </cell>
          <cell r="DD62">
            <v>0</v>
          </cell>
          <cell r="DE62">
            <v>0</v>
          </cell>
          <cell r="DF62" t="str">
            <v>GANHO PASS.AT.MONET.-PETROF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</row>
        <row r="63">
          <cell r="G63" t="str">
            <v>PETROFERTIL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 t="str">
            <v>PETROFERTIL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Z63">
            <v>0</v>
          </cell>
          <cell r="DA63">
            <v>0</v>
          </cell>
          <cell r="DB63" t="str">
            <v>PERDA AT.MONET.-EXTERIOR</v>
          </cell>
          <cell r="DC63">
            <v>0</v>
          </cell>
          <cell r="DD63">
            <v>0</v>
          </cell>
          <cell r="DE63">
            <v>8673.7647908481631</v>
          </cell>
          <cell r="DF63" t="str">
            <v>GANHO PASS.-EXTERIOR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9102.1358327608195</v>
          </cell>
        </row>
        <row r="64">
          <cell r="G64" t="str">
            <v xml:space="preserve">  - Despesa financeira - 3540.002/005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 t="str">
            <v xml:space="preserve">  - Receita financeira - 3540.012/014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BA64">
            <v>0</v>
          </cell>
          <cell r="BB64" t="str">
            <v xml:space="preserve">         D  -  RECEITA</v>
          </cell>
          <cell r="BC64">
            <v>0</v>
          </cell>
          <cell r="BD64">
            <v>0</v>
          </cell>
          <cell r="BE64">
            <v>33653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-2116.6289580873454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L64">
            <v>0</v>
          </cell>
          <cell r="CM64" t="str">
            <v xml:space="preserve">         D  -  RECEITA</v>
          </cell>
          <cell r="CN64">
            <v>0</v>
          </cell>
          <cell r="CO64">
            <v>0</v>
          </cell>
          <cell r="CP64">
            <v>35289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43558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36995</v>
          </cell>
          <cell r="DL64">
            <v>0</v>
          </cell>
          <cell r="DM64">
            <v>0</v>
          </cell>
          <cell r="DN64">
            <v>0</v>
          </cell>
          <cell r="DO64">
            <v>22980.764790848163</v>
          </cell>
          <cell r="DP64">
            <v>20864.135832760818</v>
          </cell>
        </row>
        <row r="65">
          <cell r="G65" t="str">
            <v xml:space="preserve">  - Desp.variação cambial - 3541.012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 t="str">
            <v xml:space="preserve">  - Rec.var.cambial - 3542.012/015/022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BA65">
            <v>0</v>
          </cell>
          <cell r="BB65" t="str">
            <v xml:space="preserve">        C  -  DESPESA</v>
          </cell>
          <cell r="BC65">
            <v>0</v>
          </cell>
          <cell r="BD65">
            <v>0</v>
          </cell>
          <cell r="BE65">
            <v>36184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O65">
            <v>0</v>
          </cell>
          <cell r="BP65" t="str">
            <v>RESUMO DOS LANÇAMENTOS DE ELIMINAÇÃO NO CONSOLIDADO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L65">
            <v>0</v>
          </cell>
          <cell r="CM65" t="str">
            <v xml:space="preserve">        C  -  DESPESA</v>
          </cell>
          <cell r="CN65">
            <v>0</v>
          </cell>
          <cell r="CO65">
            <v>0</v>
          </cell>
          <cell r="CP65">
            <v>34649</v>
          </cell>
        </row>
        <row r="66">
          <cell r="G66" t="str">
            <v xml:space="preserve">  - Desp.cor.monet. - 3541.002/022</v>
          </cell>
          <cell r="H66">
            <v>0</v>
          </cell>
          <cell r="I66">
            <v>7</v>
          </cell>
          <cell r="J66">
            <v>17</v>
          </cell>
          <cell r="K66">
            <v>24</v>
          </cell>
          <cell r="L66">
            <v>0</v>
          </cell>
          <cell r="M66">
            <v>0</v>
          </cell>
          <cell r="N66">
            <v>0</v>
          </cell>
          <cell r="O66">
            <v>24</v>
          </cell>
          <cell r="P66">
            <v>0</v>
          </cell>
          <cell r="Q66">
            <v>0</v>
          </cell>
          <cell r="R66">
            <v>0</v>
          </cell>
          <cell r="S66">
            <v>24</v>
          </cell>
          <cell r="T66">
            <v>0</v>
          </cell>
          <cell r="U66">
            <v>0</v>
          </cell>
          <cell r="V66">
            <v>0</v>
          </cell>
          <cell r="W66">
            <v>24</v>
          </cell>
          <cell r="Y66" t="str">
            <v xml:space="preserve">  - Rec.cor.monet. -  3542.002/004/025</v>
          </cell>
          <cell r="Z66">
            <v>2364</v>
          </cell>
          <cell r="AA66">
            <v>-2330</v>
          </cell>
          <cell r="AB66">
            <v>12</v>
          </cell>
          <cell r="AC66">
            <v>46</v>
          </cell>
          <cell r="AD66">
            <v>0</v>
          </cell>
          <cell r="AE66">
            <v>0</v>
          </cell>
          <cell r="AF66">
            <v>0</v>
          </cell>
          <cell r="AG66">
            <v>46</v>
          </cell>
          <cell r="AH66">
            <v>0</v>
          </cell>
          <cell r="AI66">
            <v>0</v>
          </cell>
          <cell r="AJ66">
            <v>0</v>
          </cell>
          <cell r="AK66">
            <v>46</v>
          </cell>
          <cell r="AL66">
            <v>0</v>
          </cell>
          <cell r="AM66">
            <v>0</v>
          </cell>
          <cell r="AN66">
            <v>0</v>
          </cell>
          <cell r="AO66">
            <v>46</v>
          </cell>
          <cell r="BA66">
            <v>0</v>
          </cell>
          <cell r="BB66" t="str">
            <v xml:space="preserve">     D/C - GANHO/PERDA</v>
          </cell>
          <cell r="BC66">
            <v>0</v>
          </cell>
          <cell r="BD66">
            <v>0</v>
          </cell>
          <cell r="BE66">
            <v>-2531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L66">
            <v>0</v>
          </cell>
          <cell r="CM66" t="str">
            <v xml:space="preserve">     D/C - GANHO/PERDA</v>
          </cell>
          <cell r="CN66">
            <v>0</v>
          </cell>
          <cell r="CO66">
            <v>0</v>
          </cell>
          <cell r="CP66">
            <v>-2531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-2116.6289580873454</v>
          </cell>
        </row>
        <row r="67">
          <cell r="G67" t="str">
            <v xml:space="preserve">  - Total</v>
          </cell>
          <cell r="H67">
            <v>0</v>
          </cell>
          <cell r="I67">
            <v>7</v>
          </cell>
          <cell r="J67">
            <v>17</v>
          </cell>
          <cell r="K67">
            <v>24</v>
          </cell>
          <cell r="L67">
            <v>0</v>
          </cell>
          <cell r="M67">
            <v>0</v>
          </cell>
          <cell r="N67">
            <v>0</v>
          </cell>
          <cell r="O67">
            <v>24</v>
          </cell>
          <cell r="P67">
            <v>0</v>
          </cell>
          <cell r="Q67">
            <v>0</v>
          </cell>
          <cell r="R67">
            <v>0</v>
          </cell>
          <cell r="S67">
            <v>24</v>
          </cell>
          <cell r="T67">
            <v>0</v>
          </cell>
          <cell r="U67">
            <v>0</v>
          </cell>
          <cell r="V67">
            <v>0</v>
          </cell>
          <cell r="W67">
            <v>24</v>
          </cell>
          <cell r="Y67" t="str">
            <v xml:space="preserve">  - Total</v>
          </cell>
          <cell r="Z67">
            <v>2364</v>
          </cell>
          <cell r="AA67">
            <v>-2330</v>
          </cell>
          <cell r="AB67">
            <v>12</v>
          </cell>
          <cell r="AC67">
            <v>46</v>
          </cell>
          <cell r="AD67">
            <v>0</v>
          </cell>
          <cell r="AE67">
            <v>0</v>
          </cell>
          <cell r="AF67">
            <v>0</v>
          </cell>
          <cell r="AG67">
            <v>46</v>
          </cell>
          <cell r="AH67">
            <v>0</v>
          </cell>
          <cell r="AI67">
            <v>0</v>
          </cell>
          <cell r="AJ67">
            <v>0</v>
          </cell>
          <cell r="AK67">
            <v>46</v>
          </cell>
          <cell r="AL67">
            <v>0</v>
          </cell>
          <cell r="AM67">
            <v>0</v>
          </cell>
          <cell r="AN67">
            <v>0</v>
          </cell>
          <cell r="AO67">
            <v>46</v>
          </cell>
          <cell r="BA67">
            <v>0</v>
          </cell>
          <cell r="BB67" t="str">
            <v xml:space="preserve">                   DIFERENÇA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O67">
            <v>0</v>
          </cell>
          <cell r="BP67" t="str">
            <v xml:space="preserve">         D  -  RECEITA</v>
          </cell>
          <cell r="BQ67">
            <v>0</v>
          </cell>
          <cell r="BR67">
            <v>10236.135832760821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L67">
            <v>0</v>
          </cell>
          <cell r="CM67" t="str">
            <v xml:space="preserve">                   DIFERENÇA</v>
          </cell>
          <cell r="CN67">
            <v>0</v>
          </cell>
          <cell r="CO67">
            <v>0</v>
          </cell>
          <cell r="CP67">
            <v>3171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Z67">
            <v>0</v>
          </cell>
          <cell r="DA67" t="str">
            <v>RESUMO DOS LANÇAMENTOS DE ELIMINAÇÃO NO CONSOLIDADO</v>
          </cell>
        </row>
        <row r="68">
          <cell r="G68" t="str">
            <v>BRASPETRO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 t="str">
            <v>BRASPETRO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BO68">
            <v>0</v>
          </cell>
          <cell r="BP68" t="str">
            <v xml:space="preserve">        C  -  DESPESA</v>
          </cell>
          <cell r="BQ68">
            <v>0</v>
          </cell>
          <cell r="BR68">
            <v>12352.764790848167</v>
          </cell>
        </row>
        <row r="69">
          <cell r="G69" t="str">
            <v xml:space="preserve">  - Despesa financeira - 3540.002/005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- Receita financeira - 3540.012/014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BO69">
            <v>0</v>
          </cell>
          <cell r="BP69" t="str">
            <v xml:space="preserve">     D/C - GANHO/PERDA</v>
          </cell>
          <cell r="BQ69">
            <v>0</v>
          </cell>
          <cell r="BR69">
            <v>-2116.6289580873454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Z69">
            <v>0</v>
          </cell>
          <cell r="DA69" t="str">
            <v xml:space="preserve">         D  -  RECEITA</v>
          </cell>
          <cell r="DB69">
            <v>0</v>
          </cell>
          <cell r="DC69">
            <v>36995</v>
          </cell>
        </row>
        <row r="70">
          <cell r="G70" t="str">
            <v xml:space="preserve">  - Desp.variação cambial - 3541.012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 t="str">
            <v xml:space="preserve">  - Rec.var.cambial - 3542.012/015/022</v>
          </cell>
          <cell r="Z70">
            <v>0</v>
          </cell>
          <cell r="AA70">
            <v>1</v>
          </cell>
          <cell r="AB70">
            <v>147</v>
          </cell>
          <cell r="AC70">
            <v>148</v>
          </cell>
          <cell r="AD70">
            <v>0</v>
          </cell>
          <cell r="AE70">
            <v>0</v>
          </cell>
          <cell r="AF70">
            <v>0</v>
          </cell>
          <cell r="AG70">
            <v>148</v>
          </cell>
          <cell r="AH70">
            <v>0</v>
          </cell>
          <cell r="AI70">
            <v>0</v>
          </cell>
          <cell r="AJ70">
            <v>0</v>
          </cell>
          <cell r="AK70">
            <v>148</v>
          </cell>
          <cell r="AL70">
            <v>0</v>
          </cell>
          <cell r="AM70">
            <v>0</v>
          </cell>
          <cell r="AN70">
            <v>0</v>
          </cell>
          <cell r="AO70">
            <v>148</v>
          </cell>
          <cell r="BO70">
            <v>0</v>
          </cell>
          <cell r="BP70" t="str">
            <v xml:space="preserve">                      DIFERENÇA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Z70">
            <v>0</v>
          </cell>
          <cell r="DA70" t="str">
            <v xml:space="preserve">        C  -  DESPESA</v>
          </cell>
          <cell r="DB70">
            <v>0</v>
          </cell>
          <cell r="DC70">
            <v>43558</v>
          </cell>
        </row>
        <row r="71">
          <cell r="G71" t="str">
            <v xml:space="preserve">  - Desp.cor.monet. - 3541.002/022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 t="str">
            <v xml:space="preserve">  - Rec.cor.monet. -  3542.002/004/025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CZ71">
            <v>0</v>
          </cell>
          <cell r="DA71" t="str">
            <v xml:space="preserve">     D/C - GANHO/PERDA</v>
          </cell>
          <cell r="DB71">
            <v>0</v>
          </cell>
          <cell r="DC71">
            <v>-2116.6289580873454</v>
          </cell>
        </row>
        <row r="72">
          <cell r="G72" t="str">
            <v xml:space="preserve">  - Total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 t="str">
            <v xml:space="preserve">  - Total</v>
          </cell>
          <cell r="Z72">
            <v>0</v>
          </cell>
          <cell r="AA72">
            <v>1</v>
          </cell>
          <cell r="AB72">
            <v>147</v>
          </cell>
          <cell r="AC72">
            <v>148</v>
          </cell>
          <cell r="AD72">
            <v>0</v>
          </cell>
          <cell r="AE72">
            <v>0</v>
          </cell>
          <cell r="AF72">
            <v>0</v>
          </cell>
          <cell r="AG72">
            <v>148</v>
          </cell>
          <cell r="AH72">
            <v>0</v>
          </cell>
          <cell r="AI72">
            <v>0</v>
          </cell>
          <cell r="AJ72">
            <v>0</v>
          </cell>
          <cell r="AK72">
            <v>148</v>
          </cell>
          <cell r="AL72">
            <v>0</v>
          </cell>
          <cell r="AM72">
            <v>0</v>
          </cell>
          <cell r="AN72">
            <v>0</v>
          </cell>
          <cell r="AO72">
            <v>148</v>
          </cell>
          <cell r="CZ72">
            <v>0</v>
          </cell>
          <cell r="DA72" t="str">
            <v xml:space="preserve">                      DIFERENÇA</v>
          </cell>
          <cell r="DB72">
            <v>0</v>
          </cell>
          <cell r="DC72">
            <v>-4446.3710419126546</v>
          </cell>
        </row>
        <row r="73">
          <cell r="G73" t="str">
            <v xml:space="preserve">  BRASOIL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 t="str">
            <v xml:space="preserve">  BRASOIL</v>
          </cell>
        </row>
        <row r="74">
          <cell r="G74" t="str">
            <v xml:space="preserve">  - Despesa financeira - 3540.002/005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 t="str">
            <v xml:space="preserve">  - Receita financeira - 3540.012/014</v>
          </cell>
          <cell r="Z74">
            <v>22</v>
          </cell>
          <cell r="AA74">
            <v>0</v>
          </cell>
          <cell r="AB74">
            <v>0</v>
          </cell>
          <cell r="AC74">
            <v>22</v>
          </cell>
          <cell r="AD74">
            <v>0</v>
          </cell>
          <cell r="AE74">
            <v>0</v>
          </cell>
          <cell r="AF74">
            <v>0</v>
          </cell>
          <cell r="AG74">
            <v>22</v>
          </cell>
          <cell r="AH74">
            <v>0</v>
          </cell>
          <cell r="AI74">
            <v>0</v>
          </cell>
          <cell r="AJ74">
            <v>0</v>
          </cell>
          <cell r="AK74">
            <v>22</v>
          </cell>
          <cell r="AL74">
            <v>0</v>
          </cell>
          <cell r="AM74">
            <v>0</v>
          </cell>
          <cell r="AN74">
            <v>0</v>
          </cell>
          <cell r="AO74">
            <v>22</v>
          </cell>
        </row>
        <row r="75">
          <cell r="G75" t="str">
            <v xml:space="preserve">  - Desp.variação cambial - 3541.012</v>
          </cell>
          <cell r="H75">
            <v>4876</v>
          </cell>
          <cell r="I75">
            <v>4730</v>
          </cell>
          <cell r="J75">
            <v>3521</v>
          </cell>
          <cell r="K75">
            <v>13127</v>
          </cell>
          <cell r="L75">
            <v>0</v>
          </cell>
          <cell r="M75">
            <v>0</v>
          </cell>
          <cell r="N75">
            <v>0</v>
          </cell>
          <cell r="O75">
            <v>13127</v>
          </cell>
          <cell r="P75">
            <v>0</v>
          </cell>
          <cell r="Q75">
            <v>0</v>
          </cell>
          <cell r="R75">
            <v>0</v>
          </cell>
          <cell r="S75">
            <v>13127</v>
          </cell>
          <cell r="T75">
            <v>0</v>
          </cell>
          <cell r="U75">
            <v>0</v>
          </cell>
          <cell r="V75">
            <v>0</v>
          </cell>
          <cell r="W75">
            <v>13127</v>
          </cell>
          <cell r="Y75" t="str">
            <v xml:space="preserve">  - Rec.var.cambial - 3542.012/015/022</v>
          </cell>
          <cell r="Z75">
            <v>4590</v>
          </cell>
          <cell r="AA75">
            <v>4070</v>
          </cell>
          <cell r="AB75">
            <v>2974</v>
          </cell>
          <cell r="AC75">
            <v>11634</v>
          </cell>
          <cell r="AD75">
            <v>0</v>
          </cell>
          <cell r="AE75">
            <v>0</v>
          </cell>
          <cell r="AF75">
            <v>0</v>
          </cell>
          <cell r="AG75">
            <v>11634</v>
          </cell>
          <cell r="AH75">
            <v>0</v>
          </cell>
          <cell r="AI75">
            <v>0</v>
          </cell>
          <cell r="AJ75">
            <v>0</v>
          </cell>
          <cell r="AK75">
            <v>11634</v>
          </cell>
          <cell r="AL75">
            <v>0</v>
          </cell>
          <cell r="AM75">
            <v>0</v>
          </cell>
          <cell r="AN75">
            <v>0</v>
          </cell>
          <cell r="AO75">
            <v>11634</v>
          </cell>
        </row>
        <row r="76">
          <cell r="G76" t="str">
            <v xml:space="preserve">  - Desp.cor.monet. - 3541.002/022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 t="str">
            <v xml:space="preserve">  - Rec.cor.monet. -  3542.002/004/025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G77" t="str">
            <v xml:space="preserve">  - Total</v>
          </cell>
          <cell r="H77">
            <v>4876</v>
          </cell>
          <cell r="I77">
            <v>4730</v>
          </cell>
          <cell r="J77">
            <v>3521</v>
          </cell>
          <cell r="K77">
            <v>13127</v>
          </cell>
          <cell r="L77">
            <v>0</v>
          </cell>
          <cell r="M77">
            <v>0</v>
          </cell>
          <cell r="N77">
            <v>0</v>
          </cell>
          <cell r="O77">
            <v>13127</v>
          </cell>
          <cell r="P77">
            <v>0</v>
          </cell>
          <cell r="Q77">
            <v>0</v>
          </cell>
          <cell r="R77">
            <v>0</v>
          </cell>
          <cell r="S77">
            <v>13127</v>
          </cell>
          <cell r="T77">
            <v>0</v>
          </cell>
          <cell r="U77">
            <v>0</v>
          </cell>
          <cell r="V77">
            <v>0</v>
          </cell>
          <cell r="W77">
            <v>13127</v>
          </cell>
          <cell r="Y77" t="str">
            <v xml:space="preserve">  - Total</v>
          </cell>
          <cell r="Z77">
            <v>4612</v>
          </cell>
          <cell r="AA77">
            <v>4070</v>
          </cell>
          <cell r="AB77">
            <v>2974</v>
          </cell>
          <cell r="AC77">
            <v>11656</v>
          </cell>
          <cell r="AD77">
            <v>0</v>
          </cell>
          <cell r="AE77">
            <v>0</v>
          </cell>
          <cell r="AF77">
            <v>0</v>
          </cell>
          <cell r="AG77">
            <v>11656</v>
          </cell>
          <cell r="AH77">
            <v>0</v>
          </cell>
          <cell r="AI77">
            <v>0</v>
          </cell>
          <cell r="AJ77">
            <v>0</v>
          </cell>
          <cell r="AK77">
            <v>11656</v>
          </cell>
          <cell r="AL77">
            <v>0</v>
          </cell>
          <cell r="AM77">
            <v>0</v>
          </cell>
          <cell r="AN77">
            <v>0</v>
          </cell>
          <cell r="AO77">
            <v>11656</v>
          </cell>
        </row>
        <row r="78">
          <cell r="G78" t="str">
            <v xml:space="preserve">  PETROBRÁS AMÉRICA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 t="str">
            <v xml:space="preserve">  PETROBRÁS AMÉRICA</v>
          </cell>
        </row>
        <row r="79">
          <cell r="G79" t="str">
            <v xml:space="preserve">  - Despesa financeira - 3540.002/005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 t="str">
            <v xml:space="preserve">  - Receita financeira - 3540.012/014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G80" t="str">
            <v xml:space="preserve">  - Desp.variação cambial - 3541.012</v>
          </cell>
          <cell r="H80">
            <v>553</v>
          </cell>
          <cell r="I80">
            <v>657</v>
          </cell>
          <cell r="J80">
            <v>-30</v>
          </cell>
          <cell r="K80">
            <v>1180</v>
          </cell>
          <cell r="L80">
            <v>0</v>
          </cell>
          <cell r="M80">
            <v>0</v>
          </cell>
          <cell r="N80">
            <v>0</v>
          </cell>
          <cell r="O80">
            <v>1180</v>
          </cell>
          <cell r="P80">
            <v>0</v>
          </cell>
          <cell r="Q80">
            <v>0</v>
          </cell>
          <cell r="R80">
            <v>0</v>
          </cell>
          <cell r="S80">
            <v>1180</v>
          </cell>
          <cell r="T80">
            <v>0</v>
          </cell>
          <cell r="U80">
            <v>0</v>
          </cell>
          <cell r="V80">
            <v>0</v>
          </cell>
          <cell r="W80">
            <v>1180</v>
          </cell>
          <cell r="Y80" t="str">
            <v xml:space="preserve">  - Rec.var.cambial - 3542.012/015/022</v>
          </cell>
          <cell r="Z80">
            <v>85</v>
          </cell>
          <cell r="AA80">
            <v>60</v>
          </cell>
          <cell r="AB80">
            <v>-17</v>
          </cell>
          <cell r="AC80">
            <v>128</v>
          </cell>
          <cell r="AD80">
            <v>0</v>
          </cell>
          <cell r="AE80">
            <v>0</v>
          </cell>
          <cell r="AF80">
            <v>0</v>
          </cell>
          <cell r="AG80">
            <v>128</v>
          </cell>
          <cell r="AH80">
            <v>0</v>
          </cell>
          <cell r="AI80">
            <v>0</v>
          </cell>
          <cell r="AJ80">
            <v>0</v>
          </cell>
          <cell r="AK80">
            <v>128</v>
          </cell>
          <cell r="AL80">
            <v>0</v>
          </cell>
          <cell r="AM80">
            <v>0</v>
          </cell>
          <cell r="AN80">
            <v>0</v>
          </cell>
          <cell r="AO80">
            <v>128</v>
          </cell>
        </row>
        <row r="81">
          <cell r="G81" t="str">
            <v xml:space="preserve">  - Desp.cor.monet. - 3541.002/022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 t="str">
            <v xml:space="preserve">  - Rec.cor.monet. -  3542.002/004/025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G82" t="str">
            <v xml:space="preserve">  - Total</v>
          </cell>
          <cell r="H82">
            <v>553</v>
          </cell>
          <cell r="I82">
            <v>657</v>
          </cell>
          <cell r="J82">
            <v>-30</v>
          </cell>
          <cell r="K82">
            <v>1180</v>
          </cell>
          <cell r="L82">
            <v>0</v>
          </cell>
          <cell r="M82">
            <v>0</v>
          </cell>
          <cell r="N82">
            <v>0</v>
          </cell>
          <cell r="O82">
            <v>1180</v>
          </cell>
          <cell r="P82">
            <v>0</v>
          </cell>
          <cell r="Q82">
            <v>0</v>
          </cell>
          <cell r="R82">
            <v>0</v>
          </cell>
          <cell r="S82">
            <v>1180</v>
          </cell>
          <cell r="T82">
            <v>0</v>
          </cell>
          <cell r="U82">
            <v>0</v>
          </cell>
          <cell r="V82">
            <v>0</v>
          </cell>
          <cell r="W82">
            <v>1180</v>
          </cell>
          <cell r="Y82" t="str">
            <v xml:space="preserve">  - Total</v>
          </cell>
          <cell r="Z82">
            <v>85</v>
          </cell>
          <cell r="AA82">
            <v>60</v>
          </cell>
          <cell r="AB82">
            <v>-17</v>
          </cell>
          <cell r="AC82">
            <v>128</v>
          </cell>
          <cell r="AD82">
            <v>0</v>
          </cell>
          <cell r="AE82">
            <v>0</v>
          </cell>
          <cell r="AF82">
            <v>0</v>
          </cell>
          <cell r="AG82">
            <v>128</v>
          </cell>
          <cell r="AH82">
            <v>0</v>
          </cell>
          <cell r="AI82">
            <v>0</v>
          </cell>
          <cell r="AJ82">
            <v>0</v>
          </cell>
          <cell r="AK82">
            <v>128</v>
          </cell>
          <cell r="AL82">
            <v>0</v>
          </cell>
          <cell r="AM82">
            <v>0</v>
          </cell>
          <cell r="AN82">
            <v>0</v>
          </cell>
          <cell r="AO82">
            <v>128</v>
          </cell>
        </row>
        <row r="83">
          <cell r="Y83" t="str">
            <v>DISTRIBUIDORA</v>
          </cell>
        </row>
        <row r="84">
          <cell r="Y84" t="str">
            <v xml:space="preserve">  - Receita financeira - 3540.012/014</v>
          </cell>
          <cell r="Z84">
            <v>1529</v>
          </cell>
          <cell r="AA84">
            <v>970</v>
          </cell>
          <cell r="AB84">
            <v>1024</v>
          </cell>
          <cell r="AC84">
            <v>3523</v>
          </cell>
          <cell r="AD84">
            <v>0</v>
          </cell>
          <cell r="AE84">
            <v>0</v>
          </cell>
          <cell r="AF84">
            <v>0</v>
          </cell>
          <cell r="AG84">
            <v>3523</v>
          </cell>
          <cell r="AH84">
            <v>0</v>
          </cell>
          <cell r="AI84">
            <v>0</v>
          </cell>
          <cell r="AJ84">
            <v>0</v>
          </cell>
          <cell r="AK84">
            <v>3523</v>
          </cell>
          <cell r="AL84">
            <v>0</v>
          </cell>
          <cell r="AM84">
            <v>0</v>
          </cell>
          <cell r="AN84">
            <v>0</v>
          </cell>
          <cell r="AO84">
            <v>3523</v>
          </cell>
        </row>
        <row r="85">
          <cell r="Y85" t="str">
            <v xml:space="preserve">  - Rec.var.cambial - 3542.012/015/022</v>
          </cell>
          <cell r="Z85">
            <v>997</v>
          </cell>
          <cell r="AA85">
            <v>528</v>
          </cell>
          <cell r="AB85">
            <v>403</v>
          </cell>
          <cell r="AC85">
            <v>1928</v>
          </cell>
          <cell r="AD85">
            <v>0</v>
          </cell>
          <cell r="AE85">
            <v>0</v>
          </cell>
          <cell r="AF85">
            <v>0</v>
          </cell>
          <cell r="AG85">
            <v>1928</v>
          </cell>
          <cell r="AH85">
            <v>0</v>
          </cell>
          <cell r="AI85">
            <v>0</v>
          </cell>
          <cell r="AJ85">
            <v>0</v>
          </cell>
          <cell r="AK85">
            <v>1928</v>
          </cell>
          <cell r="AL85">
            <v>0</v>
          </cell>
          <cell r="AM85">
            <v>0</v>
          </cell>
          <cell r="AN85">
            <v>0</v>
          </cell>
          <cell r="AO85">
            <v>1928</v>
          </cell>
        </row>
        <row r="86">
          <cell r="Y86" t="str">
            <v xml:space="preserve">  - Rec.cor.monet. -  3542.002/004/025</v>
          </cell>
          <cell r="Z86">
            <v>1</v>
          </cell>
          <cell r="AA86">
            <v>1</v>
          </cell>
          <cell r="AB86">
            <v>1</v>
          </cell>
          <cell r="AC86">
            <v>3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0</v>
          </cell>
          <cell r="AI86">
            <v>0</v>
          </cell>
          <cell r="AJ86">
            <v>0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3</v>
          </cell>
        </row>
        <row r="87">
          <cell r="Y87" t="str">
            <v xml:space="preserve">  - Total</v>
          </cell>
          <cell r="Z87">
            <v>2527</v>
          </cell>
          <cell r="AA87">
            <v>1499</v>
          </cell>
          <cell r="AB87">
            <v>1428</v>
          </cell>
          <cell r="AC87">
            <v>5454</v>
          </cell>
          <cell r="AD87">
            <v>0</v>
          </cell>
          <cell r="AE87">
            <v>0</v>
          </cell>
          <cell r="AF87">
            <v>0</v>
          </cell>
          <cell r="AG87">
            <v>5454</v>
          </cell>
          <cell r="AH87">
            <v>0</v>
          </cell>
          <cell r="AI87">
            <v>0</v>
          </cell>
          <cell r="AJ87">
            <v>0</v>
          </cell>
          <cell r="AK87">
            <v>5454</v>
          </cell>
          <cell r="AL87">
            <v>0</v>
          </cell>
          <cell r="AM87">
            <v>0</v>
          </cell>
          <cell r="AN87">
            <v>0</v>
          </cell>
          <cell r="AO87">
            <v>5454</v>
          </cell>
        </row>
        <row r="89">
          <cell r="Y89" t="str">
            <v xml:space="preserve">    TOTAL</v>
          </cell>
          <cell r="Z89">
            <v>9588</v>
          </cell>
          <cell r="AA89">
            <v>3300</v>
          </cell>
          <cell r="AB89">
            <v>4544</v>
          </cell>
          <cell r="AC89">
            <v>17432</v>
          </cell>
          <cell r="AD89">
            <v>0</v>
          </cell>
          <cell r="AE89">
            <v>0</v>
          </cell>
          <cell r="AF89">
            <v>0</v>
          </cell>
          <cell r="AG89">
            <v>17432</v>
          </cell>
          <cell r="AH89">
            <v>0</v>
          </cell>
          <cell r="AI89">
            <v>0</v>
          </cell>
          <cell r="AJ89">
            <v>0</v>
          </cell>
          <cell r="AK89">
            <v>17432</v>
          </cell>
          <cell r="AL89">
            <v>0</v>
          </cell>
          <cell r="AM89">
            <v>0</v>
          </cell>
          <cell r="AN89">
            <v>0</v>
          </cell>
          <cell r="AO89">
            <v>17432</v>
          </cell>
        </row>
        <row r="91">
          <cell r="AA91">
            <v>0</v>
          </cell>
          <cell r="AL91">
            <v>0</v>
          </cell>
        </row>
        <row r="92">
          <cell r="Y92" t="str">
            <v>CHECK</v>
          </cell>
          <cell r="Z92">
            <v>9588</v>
          </cell>
          <cell r="AA92">
            <v>3301</v>
          </cell>
          <cell r="AB92">
            <v>4544</v>
          </cell>
          <cell r="AC92">
            <v>17433</v>
          </cell>
          <cell r="AD92">
            <v>0</v>
          </cell>
          <cell r="AE92">
            <v>0</v>
          </cell>
          <cell r="AF92">
            <v>0</v>
          </cell>
          <cell r="AG92">
            <v>17433</v>
          </cell>
          <cell r="AH92">
            <v>0</v>
          </cell>
          <cell r="AI92">
            <v>0</v>
          </cell>
          <cell r="AJ92">
            <v>0</v>
          </cell>
          <cell r="AK92">
            <v>17433</v>
          </cell>
          <cell r="AL92">
            <v>0</v>
          </cell>
          <cell r="AM92">
            <v>0</v>
          </cell>
          <cell r="AN92">
            <v>0</v>
          </cell>
          <cell r="AO92">
            <v>17433</v>
          </cell>
        </row>
        <row r="93">
          <cell r="AA93">
            <v>0</v>
          </cell>
        </row>
        <row r="94">
          <cell r="Y94" t="str">
            <v>Diferença</v>
          </cell>
          <cell r="Z94">
            <v>0</v>
          </cell>
          <cell r="AA94">
            <v>-1</v>
          </cell>
          <cell r="AB94">
            <v>0</v>
          </cell>
          <cell r="AC94">
            <v>-1</v>
          </cell>
          <cell r="AD94">
            <v>0</v>
          </cell>
          <cell r="AE94">
            <v>0</v>
          </cell>
          <cell r="AF94">
            <v>0</v>
          </cell>
          <cell r="AG94">
            <v>-1</v>
          </cell>
          <cell r="AH94">
            <v>0</v>
          </cell>
          <cell r="AI94">
            <v>0</v>
          </cell>
          <cell r="AJ94">
            <v>0</v>
          </cell>
          <cell r="AK94">
            <v>-1</v>
          </cell>
          <cell r="AL94">
            <v>0</v>
          </cell>
          <cell r="AM94">
            <v>0</v>
          </cell>
          <cell r="AN94">
            <v>0</v>
          </cell>
          <cell r="AO94">
            <v>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BALANÇO"/>
      <sheetName val="RESULTADO "/>
      <sheetName val="ELIMINAÇÕES"/>
      <sheetName val="LANÇAMENTOS"/>
      <sheetName val="DFLSUBS"/>
      <sheetName val="CG00FIN"/>
      <sheetName val="CG00VEND"/>
      <sheetName val="LUCRO_ESTQ"/>
      <sheetName val="ELIM_RESULT"/>
      <sheetName val="ELIM_PL"/>
      <sheetName val="INV_SUB"/>
      <sheetName val="ELIM_DIVID"/>
      <sheetName val="INVESTIMENTOS"/>
      <sheetName val="AJUSTEICMS"/>
      <sheetName val="DFLGASPETRO"/>
      <sheetName val="ENCARGALCOOL"/>
      <sheetName val="JUROS CAPITALiZADOS"/>
      <sheetName val="ANÁLISES "/>
      <sheetName val="CONTROLE ANEXOS"/>
      <sheetName val="DEPRECIAÇÃO"/>
      <sheetName val="FINANCIAMENTO"/>
      <sheetName val="AFRETAMENTO-PLATNAVIO"/>
      <sheetName val="variação cambial"/>
      <sheetName val="COMP_CC (por grupo)"/>
      <sheetName val="LCTOS"/>
    </sheetNames>
    <sheetDataSet>
      <sheetData sheetId="0"/>
      <sheetData sheetId="1"/>
      <sheetData sheetId="2" refreshError="1">
        <row r="1">
          <cell r="A1" t="str">
            <v>DEMONSTRAÇÃO DO RESULTADO CONSOLIDADO - LEGISLAÇÃO SOCIETÁRIA</v>
          </cell>
          <cell r="O1">
            <v>2</v>
          </cell>
        </row>
        <row r="2">
          <cell r="F2">
            <v>36707</v>
          </cell>
          <cell r="K2">
            <v>-62099.633638000116</v>
          </cell>
        </row>
        <row r="3">
          <cell r="J3" t="str">
            <v>ELIMINAÇÃO</v>
          </cell>
          <cell r="L3" t="str">
            <v>RECLASSIFICAÇÃO</v>
          </cell>
          <cell r="N3" t="str">
            <v>CONSOLIDADO</v>
          </cell>
          <cell r="Q3">
            <v>36341</v>
          </cell>
        </row>
        <row r="4">
          <cell r="B4" t="str">
            <v>PETROBRAS</v>
          </cell>
          <cell r="C4" t="str">
            <v>PETROQUISA</v>
          </cell>
          <cell r="D4" t="str">
            <v>BR</v>
          </cell>
          <cell r="E4" t="str">
            <v>BRASPETRO</v>
          </cell>
          <cell r="F4" t="str">
            <v>GASPETRO</v>
          </cell>
          <cell r="G4" t="str">
            <v>TRANSPETRO</v>
          </cell>
          <cell r="H4" t="str">
            <v>PIFCO</v>
          </cell>
          <cell r="I4" t="str">
            <v>TOTAL</v>
          </cell>
          <cell r="J4" t="str">
            <v>DÉBITO</v>
          </cell>
          <cell r="K4" t="str">
            <v>CRÉDITO</v>
          </cell>
          <cell r="L4" t="str">
            <v>DÉBITO</v>
          </cell>
          <cell r="M4" t="str">
            <v>CRÉDITO</v>
          </cell>
          <cell r="N4" t="str">
            <v>R$000</v>
          </cell>
          <cell r="O4" t="str">
            <v>US$000</v>
          </cell>
          <cell r="Q4" t="str">
            <v>R$000</v>
          </cell>
        </row>
        <row r="5">
          <cell r="D5" t="str">
            <v xml:space="preserve"> </v>
          </cell>
        </row>
        <row r="6">
          <cell r="A6" t="str">
            <v>RECEITA OPERACIONAL BRUTA</v>
          </cell>
        </row>
        <row r="7">
          <cell r="A7" t="str">
            <v xml:space="preserve">  VENDAS</v>
          </cell>
        </row>
        <row r="8">
          <cell r="A8" t="str">
            <v xml:space="preserve">      PRODUTOS E MERCADORIAS</v>
          </cell>
          <cell r="B8">
            <v>23805490</v>
          </cell>
          <cell r="D8">
            <v>6656605</v>
          </cell>
          <cell r="E8">
            <v>5858621</v>
          </cell>
          <cell r="H8">
            <v>3573644</v>
          </cell>
          <cell r="I8">
            <v>39894360</v>
          </cell>
          <cell r="J8">
            <v>-12585673</v>
          </cell>
          <cell r="N8">
            <v>27308687</v>
          </cell>
          <cell r="O8">
            <v>15277587</v>
          </cell>
          <cell r="Q8">
            <v>16523725</v>
          </cell>
        </row>
        <row r="9">
          <cell r="A9" t="str">
            <v xml:space="preserve">      SERVIÇOS</v>
          </cell>
          <cell r="B9">
            <v>43019</v>
          </cell>
          <cell r="D9">
            <v>12939</v>
          </cell>
          <cell r="E9">
            <v>552399</v>
          </cell>
          <cell r="F9">
            <v>85459</v>
          </cell>
          <cell r="G9">
            <v>239662</v>
          </cell>
          <cell r="I9">
            <v>933478</v>
          </cell>
          <cell r="J9">
            <v>-898820.62472199998</v>
          </cell>
          <cell r="N9">
            <v>34657</v>
          </cell>
          <cell r="O9">
            <v>19389</v>
          </cell>
          <cell r="Q9">
            <v>58354</v>
          </cell>
        </row>
        <row r="10">
          <cell r="B10">
            <v>23848509</v>
          </cell>
          <cell r="C10">
            <v>0</v>
          </cell>
          <cell r="D10">
            <v>6669544</v>
          </cell>
          <cell r="E10">
            <v>6411020</v>
          </cell>
          <cell r="F10">
            <v>85459</v>
          </cell>
          <cell r="G10">
            <v>239662</v>
          </cell>
          <cell r="H10">
            <v>3573644</v>
          </cell>
          <cell r="I10">
            <v>40827838</v>
          </cell>
          <cell r="J10">
            <v>-13484493.624722</v>
          </cell>
          <cell r="K10">
            <v>0</v>
          </cell>
          <cell r="L10">
            <v>0</v>
          </cell>
          <cell r="M10">
            <v>0</v>
          </cell>
          <cell r="N10">
            <v>27343344</v>
          </cell>
          <cell r="O10">
            <v>15296976</v>
          </cell>
          <cell r="Q10">
            <v>16582079</v>
          </cell>
        </row>
        <row r="11">
          <cell r="A11" t="str">
            <v xml:space="preserve">  ENCARGOS DE VENDAS</v>
          </cell>
          <cell r="B11">
            <v>-4093389</v>
          </cell>
          <cell r="D11">
            <v>-1504628</v>
          </cell>
          <cell r="E11">
            <v>-270670</v>
          </cell>
          <cell r="F11">
            <v>-9918</v>
          </cell>
          <cell r="G11">
            <v>-8388</v>
          </cell>
          <cell r="I11">
            <v>-5886993</v>
          </cell>
          <cell r="K11">
            <v>781648</v>
          </cell>
          <cell r="N11">
            <v>-5105345</v>
          </cell>
          <cell r="O11">
            <v>-2856137</v>
          </cell>
          <cell r="Q11">
            <v>-5679308</v>
          </cell>
        </row>
        <row r="13">
          <cell r="A13" t="str">
            <v>RECEITA OPERACIONAL LÍQUIDA</v>
          </cell>
          <cell r="B13">
            <v>19755120</v>
          </cell>
          <cell r="C13">
            <v>0</v>
          </cell>
          <cell r="D13">
            <v>5164916</v>
          </cell>
          <cell r="E13">
            <v>6140350</v>
          </cell>
          <cell r="F13">
            <v>75541</v>
          </cell>
          <cell r="G13">
            <v>231274</v>
          </cell>
          <cell r="H13">
            <v>3573644</v>
          </cell>
          <cell r="I13">
            <v>34940845</v>
          </cell>
          <cell r="J13">
            <v>-13484493.624722</v>
          </cell>
          <cell r="K13">
            <v>781648</v>
          </cell>
          <cell r="L13">
            <v>0</v>
          </cell>
          <cell r="M13">
            <v>0</v>
          </cell>
          <cell r="N13">
            <v>22237999</v>
          </cell>
          <cell r="O13">
            <v>12440839</v>
          </cell>
          <cell r="Q13">
            <v>10902771</v>
          </cell>
        </row>
        <row r="15">
          <cell r="A15" t="str">
            <v>CUSTO DOS PRODUTOS E SERVIÇOS VENDIDOS</v>
          </cell>
          <cell r="B15">
            <v>-11367933</v>
          </cell>
          <cell r="D15">
            <v>-4698200</v>
          </cell>
          <cell r="E15">
            <v>-5704605</v>
          </cell>
          <cell r="F15">
            <v>-117414</v>
          </cell>
          <cell r="G15">
            <v>-125755</v>
          </cell>
          <cell r="H15">
            <v>-3561300</v>
          </cell>
          <cell r="I15">
            <v>-25575207</v>
          </cell>
          <cell r="J15">
            <v>-819756.42252999998</v>
          </cell>
          <cell r="K15">
            <v>13422393.991084</v>
          </cell>
          <cell r="N15">
            <v>-12972569</v>
          </cell>
          <cell r="O15">
            <v>-7257381</v>
          </cell>
          <cell r="Q15">
            <v>-7198430</v>
          </cell>
        </row>
        <row r="17">
          <cell r="A17" t="str">
            <v>LUCRO BRUTO</v>
          </cell>
          <cell r="B17">
            <v>8387187</v>
          </cell>
          <cell r="C17">
            <v>0</v>
          </cell>
          <cell r="D17">
            <v>466716</v>
          </cell>
          <cell r="E17">
            <v>435745</v>
          </cell>
          <cell r="F17">
            <v>-41873</v>
          </cell>
          <cell r="G17">
            <v>105519</v>
          </cell>
          <cell r="H17">
            <v>12344</v>
          </cell>
          <cell r="I17">
            <v>9365638</v>
          </cell>
          <cell r="J17">
            <v>-14304250.047251999</v>
          </cell>
          <cell r="K17">
            <v>14204041.991084</v>
          </cell>
          <cell r="L17">
            <v>0</v>
          </cell>
          <cell r="M17">
            <v>0</v>
          </cell>
          <cell r="N17">
            <v>9265430</v>
          </cell>
          <cell r="O17">
            <v>5183458</v>
          </cell>
          <cell r="Q17">
            <v>3704341</v>
          </cell>
        </row>
        <row r="19">
          <cell r="A19" t="str">
            <v>DESPESAS OPERACIONAIS</v>
          </cell>
        </row>
        <row r="20">
          <cell r="A20" t="str">
            <v xml:space="preserve">  VENDAS</v>
          </cell>
          <cell r="B20">
            <v>-357701</v>
          </cell>
          <cell r="D20">
            <v>-253599</v>
          </cell>
          <cell r="E20">
            <v>-4247</v>
          </cell>
          <cell r="G20">
            <v>-1737</v>
          </cell>
          <cell r="I20">
            <v>-617284</v>
          </cell>
          <cell r="J20">
            <v>-75895</v>
          </cell>
          <cell r="N20">
            <v>-693179</v>
          </cell>
          <cell r="O20">
            <v>-387792</v>
          </cell>
          <cell r="Q20">
            <v>-563579</v>
          </cell>
        </row>
        <row r="21">
          <cell r="A21" t="str">
            <v xml:space="preserve">    DESPESAS FINANCEIRAS</v>
          </cell>
          <cell r="B21">
            <v>-868944</v>
          </cell>
          <cell r="C21">
            <v>-4541</v>
          </cell>
          <cell r="D21">
            <v>-51713</v>
          </cell>
          <cell r="E21">
            <v>-310794</v>
          </cell>
          <cell r="F21">
            <v>-99126</v>
          </cell>
          <cell r="G21">
            <v>-329</v>
          </cell>
          <cell r="H21">
            <v>-94085</v>
          </cell>
          <cell r="I21">
            <v>-1429532</v>
          </cell>
          <cell r="J21">
            <v>-26519</v>
          </cell>
          <cell r="K21">
            <v>579695.412518</v>
          </cell>
          <cell r="N21">
            <v>-876356</v>
          </cell>
          <cell r="O21">
            <v>-490269</v>
          </cell>
          <cell r="Q21">
            <v>-609407</v>
          </cell>
        </row>
        <row r="22">
          <cell r="A22" t="str">
            <v xml:space="preserve">    VAR. MON. E CAMBIAIS PASSIVAS</v>
          </cell>
          <cell r="B22">
            <v>-285385</v>
          </cell>
          <cell r="C22">
            <v>-16</v>
          </cell>
          <cell r="D22">
            <v>-1436</v>
          </cell>
          <cell r="E22">
            <v>-5614</v>
          </cell>
          <cell r="F22">
            <v>-21230</v>
          </cell>
          <cell r="G22">
            <v>-228</v>
          </cell>
          <cell r="I22">
            <v>-313909</v>
          </cell>
          <cell r="K22">
            <v>134284</v>
          </cell>
          <cell r="N22">
            <v>-179625</v>
          </cell>
          <cell r="O22">
            <v>-100490</v>
          </cell>
          <cell r="Q22">
            <v>-4037065</v>
          </cell>
        </row>
        <row r="23">
          <cell r="A23" t="str">
            <v xml:space="preserve">    RECEITAS FINANCEIRAS</v>
          </cell>
          <cell r="B23">
            <v>692564</v>
          </cell>
          <cell r="C23">
            <v>39635</v>
          </cell>
          <cell r="D23">
            <v>34667</v>
          </cell>
          <cell r="E23">
            <v>119332</v>
          </cell>
          <cell r="F23">
            <v>9056</v>
          </cell>
          <cell r="G23">
            <v>8140</v>
          </cell>
          <cell r="H23">
            <v>89506</v>
          </cell>
          <cell r="I23">
            <v>992900</v>
          </cell>
          <cell r="J23">
            <v>-403883</v>
          </cell>
          <cell r="N23">
            <v>589017</v>
          </cell>
          <cell r="O23">
            <v>329520</v>
          </cell>
          <cell r="Q23">
            <v>226031</v>
          </cell>
        </row>
        <row r="24">
          <cell r="A24" t="str">
            <v xml:space="preserve">    VAR. MON. E CAMBIAIS  ATIVAS</v>
          </cell>
          <cell r="B24">
            <v>180790</v>
          </cell>
          <cell r="C24">
            <v>0</v>
          </cell>
          <cell r="D24">
            <v>1294</v>
          </cell>
          <cell r="E24">
            <v>13002</v>
          </cell>
          <cell r="F24">
            <v>12292</v>
          </cell>
          <cell r="I24">
            <v>207378</v>
          </cell>
          <cell r="J24">
            <v>-147962</v>
          </cell>
          <cell r="K24">
            <v>0</v>
          </cell>
          <cell r="N24">
            <v>59416</v>
          </cell>
          <cell r="O24">
            <v>33239</v>
          </cell>
          <cell r="Q24">
            <v>728856</v>
          </cell>
        </row>
        <row r="25">
          <cell r="A25" t="str">
            <v xml:space="preserve">    RESULTADO FINANCEIRO</v>
          </cell>
          <cell r="B25">
            <v>-280975</v>
          </cell>
          <cell r="C25">
            <v>35078</v>
          </cell>
          <cell r="D25">
            <v>-17188</v>
          </cell>
          <cell r="E25">
            <v>-184074</v>
          </cell>
          <cell r="F25">
            <v>-99008</v>
          </cell>
          <cell r="G25">
            <v>7583</v>
          </cell>
          <cell r="H25">
            <v>-4579</v>
          </cell>
          <cell r="I25">
            <v>-543163</v>
          </cell>
          <cell r="J25">
            <v>-578364</v>
          </cell>
          <cell r="K25">
            <v>713979.412518</v>
          </cell>
          <cell r="L25">
            <v>0</v>
          </cell>
          <cell r="M25">
            <v>0</v>
          </cell>
          <cell r="N25">
            <v>-407548</v>
          </cell>
          <cell r="O25">
            <v>-227999</v>
          </cell>
          <cell r="Q25">
            <v>409989</v>
          </cell>
        </row>
        <row r="26">
          <cell r="A26" t="str">
            <v xml:space="preserve">    RENDIMENTOS    DE NTN'S</v>
          </cell>
          <cell r="C26">
            <v>227417</v>
          </cell>
          <cell r="F26">
            <v>48866</v>
          </cell>
          <cell r="I26">
            <v>276283</v>
          </cell>
          <cell r="N26">
            <v>276283</v>
          </cell>
          <cell r="O26">
            <v>154564</v>
          </cell>
          <cell r="Q26">
            <v>-3691585</v>
          </cell>
        </row>
        <row r="27">
          <cell r="A27" t="str">
            <v xml:space="preserve">  HONORÁRIOS DIRETORIA E CONS. ADMINISTRAÇÃO</v>
          </cell>
          <cell r="B27">
            <v>-661</v>
          </cell>
          <cell r="C27">
            <v>-244</v>
          </cell>
          <cell r="D27">
            <v>-538</v>
          </cell>
          <cell r="E27">
            <v>-294</v>
          </cell>
          <cell r="F27">
            <v>-287</v>
          </cell>
          <cell r="G27">
            <v>-364</v>
          </cell>
          <cell r="I27">
            <v>-2388</v>
          </cell>
          <cell r="N27">
            <v>-2388</v>
          </cell>
          <cell r="O27">
            <v>-1336</v>
          </cell>
          <cell r="Q27">
            <v>-1201</v>
          </cell>
        </row>
        <row r="28">
          <cell r="A28" t="str">
            <v xml:space="preserve">  ADMINISTRATIVAS</v>
          </cell>
          <cell r="B28">
            <v>-384878</v>
          </cell>
          <cell r="C28">
            <v>-6068</v>
          </cell>
          <cell r="D28">
            <v>-60313</v>
          </cell>
          <cell r="E28">
            <v>-54735</v>
          </cell>
          <cell r="F28">
            <v>-23357</v>
          </cell>
          <cell r="G28">
            <v>-24759</v>
          </cell>
          <cell r="I28">
            <v>-554110</v>
          </cell>
          <cell r="N28">
            <v>-554110</v>
          </cell>
          <cell r="O28">
            <v>-309992</v>
          </cell>
          <cell r="Q28">
            <v>-410114</v>
          </cell>
        </row>
        <row r="29">
          <cell r="A29" t="str">
            <v xml:space="preserve">  TRIBUTÁRIAS</v>
          </cell>
          <cell r="B29">
            <v>-171171</v>
          </cell>
          <cell r="C29">
            <v>-13777</v>
          </cell>
          <cell r="D29">
            <v>-31679</v>
          </cell>
          <cell r="E29">
            <v>-424</v>
          </cell>
          <cell r="F29">
            <v>-3711</v>
          </cell>
          <cell r="G29">
            <v>-1623</v>
          </cell>
          <cell r="I29">
            <v>-222385</v>
          </cell>
          <cell r="N29">
            <v>-222385</v>
          </cell>
          <cell r="O29">
            <v>-124411</v>
          </cell>
          <cell r="Q29">
            <v>-92942</v>
          </cell>
        </row>
        <row r="30">
          <cell r="A30" t="str">
            <v xml:space="preserve">  PROVISÃO P/ PERDAS C/ INVESTIMENTOS EM </v>
          </cell>
        </row>
        <row r="31">
          <cell r="A31" t="str">
            <v xml:space="preserve">        EXPLORAÇÃO E PRODUÇÃO NO EXTERIOR</v>
          </cell>
          <cell r="E31">
            <v>-372</v>
          </cell>
          <cell r="I31">
            <v>-372</v>
          </cell>
          <cell r="N31">
            <v>-372</v>
          </cell>
          <cell r="O31">
            <v>-208</v>
          </cell>
          <cell r="Q31">
            <v>-2321</v>
          </cell>
        </row>
        <row r="32">
          <cell r="A32" t="str">
            <v xml:space="preserve">  CUSTO C/ INVEST.EXPLORATÓRIOS NO EXTERIOR</v>
          </cell>
          <cell r="E32">
            <v>-23117</v>
          </cell>
          <cell r="I32">
            <v>-23117</v>
          </cell>
          <cell r="N32">
            <v>-23117</v>
          </cell>
          <cell r="O32">
            <v>-12933</v>
          </cell>
          <cell r="Q32">
            <v>-16181</v>
          </cell>
        </row>
        <row r="33">
          <cell r="A33" t="str">
            <v xml:space="preserve">  RECUPERAÇÃO INV. EXP. E PRODUÇÃO</v>
          </cell>
          <cell r="E33">
            <v>384</v>
          </cell>
          <cell r="I33">
            <v>384</v>
          </cell>
          <cell r="N33">
            <v>384</v>
          </cell>
          <cell r="O33">
            <v>215</v>
          </cell>
        </row>
        <row r="34">
          <cell r="A34" t="str">
            <v xml:space="preserve">  BAIXA DE INVEST. EXPLORATÓRIOS NO EXTERIOR</v>
          </cell>
          <cell r="E34">
            <v>-8620</v>
          </cell>
          <cell r="I34">
            <v>-8620</v>
          </cell>
          <cell r="N34">
            <v>-8620</v>
          </cell>
          <cell r="O34">
            <v>-4822</v>
          </cell>
        </row>
        <row r="35">
          <cell r="A35" t="str">
            <v xml:space="preserve">  CUSTOS C/ PROSP. E PERF. P/ EXP. PETRÓLEO - CUSTOS</v>
          </cell>
        </row>
        <row r="36">
          <cell r="A36" t="str">
            <v xml:space="preserve">        INCORRIDOS</v>
          </cell>
          <cell r="B36">
            <v>-412856</v>
          </cell>
          <cell r="I36">
            <v>-412856</v>
          </cell>
          <cell r="N36">
            <v>-412856</v>
          </cell>
          <cell r="O36">
            <v>-230968</v>
          </cell>
          <cell r="Q36">
            <v>-569091</v>
          </cell>
        </row>
        <row r="37">
          <cell r="A37" t="str">
            <v xml:space="preserve">  CUSTOS C/PESQUISA E DESENV. TECNOLÓGICO</v>
          </cell>
          <cell r="B37">
            <v>-122450</v>
          </cell>
          <cell r="D37">
            <v>-1231</v>
          </cell>
          <cell r="I37">
            <v>-123681</v>
          </cell>
          <cell r="N37">
            <v>-123681</v>
          </cell>
          <cell r="O37">
            <v>-69192</v>
          </cell>
          <cell r="Q37">
            <v>-113650</v>
          </cell>
        </row>
        <row r="38">
          <cell r="A38" t="str">
            <v xml:space="preserve">  GANHOS CAMBIAIS NA CONVERSÃO DE CONTROLADAS</v>
          </cell>
          <cell r="D38">
            <v>0</v>
          </cell>
          <cell r="I38">
            <v>0</v>
          </cell>
          <cell r="K38">
            <v>11802</v>
          </cell>
          <cell r="N38">
            <v>11802</v>
          </cell>
          <cell r="O38">
            <v>6603</v>
          </cell>
          <cell r="Q38">
            <v>-182271</v>
          </cell>
        </row>
        <row r="39">
          <cell r="A39" t="str">
            <v xml:space="preserve">  OUTRAS RECEITAS (DESPESAS) OPERACIONAIS</v>
          </cell>
          <cell r="B39">
            <v>-287419</v>
          </cell>
          <cell r="C39">
            <v>-2544</v>
          </cell>
          <cell r="D39">
            <v>7973</v>
          </cell>
          <cell r="E39">
            <v>24177</v>
          </cell>
          <cell r="F39">
            <v>-495</v>
          </cell>
          <cell r="G39">
            <v>2420</v>
          </cell>
          <cell r="I39">
            <v>-255888</v>
          </cell>
          <cell r="J39">
            <v>-11198</v>
          </cell>
          <cell r="K39">
            <v>2252</v>
          </cell>
          <cell r="N39">
            <v>-264834</v>
          </cell>
          <cell r="O39">
            <v>-148159</v>
          </cell>
          <cell r="Q39">
            <v>-596362</v>
          </cell>
        </row>
        <row r="40">
          <cell r="B40">
            <v>-2018111</v>
          </cell>
          <cell r="C40">
            <v>239862</v>
          </cell>
          <cell r="D40">
            <v>-356575</v>
          </cell>
          <cell r="E40">
            <v>-251322</v>
          </cell>
          <cell r="F40">
            <v>-77992</v>
          </cell>
          <cell r="G40">
            <v>-18480</v>
          </cell>
          <cell r="H40">
            <v>-4579</v>
          </cell>
          <cell r="I40">
            <v>-2487197</v>
          </cell>
          <cell r="J40">
            <v>-665457</v>
          </cell>
          <cell r="K40">
            <v>728033.412518</v>
          </cell>
          <cell r="L40">
            <v>0</v>
          </cell>
          <cell r="M40">
            <v>0</v>
          </cell>
          <cell r="N40">
            <v>-2424621</v>
          </cell>
          <cell r="O40">
            <v>-1356430</v>
          </cell>
          <cell r="Q40">
            <v>-5829308</v>
          </cell>
        </row>
        <row r="42">
          <cell r="A42" t="str">
            <v>SUBTOTAL</v>
          </cell>
          <cell r="B42">
            <v>6369076</v>
          </cell>
          <cell r="C42">
            <v>239862</v>
          </cell>
          <cell r="D42">
            <v>110141</v>
          </cell>
          <cell r="E42">
            <v>184423</v>
          </cell>
          <cell r="F42">
            <v>-119865</v>
          </cell>
          <cell r="G42">
            <v>87039</v>
          </cell>
          <cell r="H42">
            <v>7765</v>
          </cell>
          <cell r="I42">
            <v>6878441</v>
          </cell>
          <cell r="J42">
            <v>-14969707.047251999</v>
          </cell>
          <cell r="K42">
            <v>14932075.403602</v>
          </cell>
          <cell r="L42">
            <v>0</v>
          </cell>
          <cell r="M42">
            <v>0</v>
          </cell>
          <cell r="N42">
            <v>6840809</v>
          </cell>
          <cell r="O42">
            <v>3827028</v>
          </cell>
          <cell r="Q42">
            <v>-2124967</v>
          </cell>
        </row>
        <row r="44">
          <cell r="A44" t="str">
            <v>RESULTADO DE INVESTIMENTOS RELEVANTES</v>
          </cell>
        </row>
        <row r="45">
          <cell r="A45" t="str">
            <v xml:space="preserve">  REALIZAÇÃO DE RESERVA DE REAVALIAÇÃO</v>
          </cell>
          <cell r="I45">
            <v>0</v>
          </cell>
          <cell r="N45">
            <v>0</v>
          </cell>
          <cell r="O45">
            <v>0</v>
          </cell>
        </row>
        <row r="46">
          <cell r="A46" t="str">
            <v xml:space="preserve">  GANHOS (PERDAS) CAMBIAIS PL. CONTROLADAS</v>
          </cell>
          <cell r="E46">
            <v>8024</v>
          </cell>
          <cell r="I46">
            <v>8024</v>
          </cell>
          <cell r="N46">
            <v>8024</v>
          </cell>
          <cell r="O46">
            <v>4489</v>
          </cell>
        </row>
        <row r="47">
          <cell r="A47" t="str">
            <v xml:space="preserve">  PARTICIPAÇÃO PAT.LÍQ. CONTROLADAS</v>
          </cell>
          <cell r="B47">
            <v>392895</v>
          </cell>
          <cell r="C47">
            <v>120329</v>
          </cell>
          <cell r="I47">
            <v>513224</v>
          </cell>
          <cell r="J47">
            <v>-398039</v>
          </cell>
          <cell r="N47">
            <v>115185</v>
          </cell>
          <cell r="O47">
            <v>64439</v>
          </cell>
          <cell r="Q47">
            <v>341499</v>
          </cell>
        </row>
        <row r="48">
          <cell r="B48">
            <v>392895</v>
          </cell>
          <cell r="C48">
            <v>120329</v>
          </cell>
          <cell r="D48">
            <v>0</v>
          </cell>
          <cell r="E48">
            <v>8024</v>
          </cell>
          <cell r="F48">
            <v>0</v>
          </cell>
          <cell r="G48">
            <v>0</v>
          </cell>
          <cell r="H48">
            <v>0</v>
          </cell>
          <cell r="I48">
            <v>521248</v>
          </cell>
          <cell r="J48">
            <v>-398039</v>
          </cell>
          <cell r="K48">
            <v>0</v>
          </cell>
          <cell r="L48">
            <v>0</v>
          </cell>
          <cell r="M48">
            <v>0</v>
          </cell>
          <cell r="N48">
            <v>123209</v>
          </cell>
          <cell r="O48">
            <v>68928</v>
          </cell>
          <cell r="Q48">
            <v>341499</v>
          </cell>
        </row>
        <row r="50">
          <cell r="A50" t="str">
            <v>RESULTADO ANTES DOS EFEITOS INFLACIONÁRIOS</v>
          </cell>
          <cell r="B50">
            <v>6761971</v>
          </cell>
          <cell r="C50">
            <v>360191</v>
          </cell>
          <cell r="D50">
            <v>110141</v>
          </cell>
          <cell r="E50">
            <v>192447</v>
          </cell>
          <cell r="F50">
            <v>-119865</v>
          </cell>
          <cell r="G50">
            <v>87039</v>
          </cell>
          <cell r="H50">
            <v>7765</v>
          </cell>
          <cell r="I50">
            <v>7399689</v>
          </cell>
          <cell r="J50">
            <v>-15367746.047251999</v>
          </cell>
          <cell r="K50">
            <v>14932075.403602</v>
          </cell>
          <cell r="L50">
            <v>0</v>
          </cell>
          <cell r="M50">
            <v>0</v>
          </cell>
          <cell r="N50">
            <v>6964018</v>
          </cell>
          <cell r="O50">
            <v>3895956</v>
          </cell>
          <cell r="Q50">
            <v>-1783468</v>
          </cell>
        </row>
        <row r="53">
          <cell r="A53" t="str">
            <v>LUCRO OPERACIONAL ANTES DOS JUROS S/ CAP. PRÓPRIO</v>
          </cell>
          <cell r="B53">
            <v>6761971</v>
          </cell>
          <cell r="C53">
            <v>360191</v>
          </cell>
          <cell r="D53">
            <v>110141</v>
          </cell>
          <cell r="E53">
            <v>192447</v>
          </cell>
          <cell r="F53">
            <v>-119865</v>
          </cell>
          <cell r="G53">
            <v>87039</v>
          </cell>
          <cell r="H53">
            <v>7765</v>
          </cell>
          <cell r="I53">
            <v>7399689</v>
          </cell>
          <cell r="J53">
            <v>-15367746.047251999</v>
          </cell>
          <cell r="K53">
            <v>14932075.403602</v>
          </cell>
          <cell r="L53">
            <v>0</v>
          </cell>
          <cell r="M53">
            <v>0</v>
          </cell>
          <cell r="N53">
            <v>6964018</v>
          </cell>
          <cell r="O53">
            <v>3895956</v>
          </cell>
          <cell r="P53">
            <v>0</v>
          </cell>
          <cell r="Q53">
            <v>-1783468</v>
          </cell>
        </row>
        <row r="54">
          <cell r="A54" t="str">
            <v xml:space="preserve">    JUROS S/ CAPITAL PRÓPRIO</v>
          </cell>
        </row>
        <row r="55">
          <cell r="A55" t="str">
            <v xml:space="preserve">LUCRO OPERACIONAL </v>
          </cell>
          <cell r="B55">
            <v>6761971</v>
          </cell>
          <cell r="C55">
            <v>360191</v>
          </cell>
          <cell r="D55">
            <v>110141</v>
          </cell>
          <cell r="E55">
            <v>192447</v>
          </cell>
          <cell r="F55">
            <v>-119865</v>
          </cell>
          <cell r="G55">
            <v>87039</v>
          </cell>
          <cell r="H55">
            <v>7765</v>
          </cell>
          <cell r="I55">
            <v>7399689</v>
          </cell>
          <cell r="J55">
            <v>-15367746.047251999</v>
          </cell>
          <cell r="K55">
            <v>14932075.403602</v>
          </cell>
          <cell r="L55">
            <v>0</v>
          </cell>
          <cell r="M55">
            <v>0</v>
          </cell>
          <cell r="N55">
            <v>6964018</v>
          </cell>
          <cell r="O55">
            <v>3895956</v>
          </cell>
          <cell r="Q55">
            <v>-1783468</v>
          </cell>
        </row>
        <row r="57">
          <cell r="A57" t="str">
            <v>RECEITAS/DESPESAS NÃO OPERACIONAIS</v>
          </cell>
        </row>
        <row r="58">
          <cell r="A58" t="str">
            <v xml:space="preserve">  RECEITAS EVENTUAIS</v>
          </cell>
          <cell r="D58">
            <v>4922</v>
          </cell>
          <cell r="F58">
            <v>1403</v>
          </cell>
          <cell r="I58">
            <v>6325</v>
          </cell>
          <cell r="N58">
            <v>6325</v>
          </cell>
          <cell r="O58">
            <v>3538</v>
          </cell>
          <cell r="Q58">
            <v>3628</v>
          </cell>
        </row>
        <row r="59">
          <cell r="A59" t="str">
            <v xml:space="preserve">  VARIAÇÕES PATRIMONIAIS, LÍQUIDA</v>
          </cell>
          <cell r="B59">
            <v>-13186</v>
          </cell>
          <cell r="C59">
            <v>-13</v>
          </cell>
          <cell r="D59">
            <v>0</v>
          </cell>
          <cell r="I59">
            <v>-13199</v>
          </cell>
          <cell r="N59">
            <v>-13199</v>
          </cell>
          <cell r="O59">
            <v>-7384</v>
          </cell>
        </row>
        <row r="60">
          <cell r="A60" t="str">
            <v xml:space="preserve">  PERDAS C/ CONTROLADAS</v>
          </cell>
          <cell r="I60">
            <v>0</v>
          </cell>
          <cell r="N60">
            <v>0</v>
          </cell>
          <cell r="O60">
            <v>0</v>
          </cell>
        </row>
        <row r="61">
          <cell r="A61" t="str">
            <v xml:space="preserve">  GANHOS (PERDAS) CAP. EMPRESAS COLIGADAS</v>
          </cell>
          <cell r="I61">
            <v>0</v>
          </cell>
          <cell r="N61">
            <v>0</v>
          </cell>
          <cell r="O61">
            <v>0</v>
          </cell>
        </row>
        <row r="62">
          <cell r="A62" t="str">
            <v xml:space="preserve">  GANHOS (PERDAS) CAMBIAIS DE INVEST. NO EXTERIOR</v>
          </cell>
          <cell r="D62">
            <v>0</v>
          </cell>
          <cell r="I62">
            <v>0</v>
          </cell>
          <cell r="N62">
            <v>0</v>
          </cell>
          <cell r="O62">
            <v>0</v>
          </cell>
        </row>
        <row r="63">
          <cell r="A63" t="str">
            <v xml:space="preserve">  PERDAS C/ GREVE</v>
          </cell>
          <cell r="I63">
            <v>0</v>
          </cell>
          <cell r="N63">
            <v>0</v>
          </cell>
          <cell r="O63">
            <v>0</v>
          </cell>
        </row>
        <row r="64">
          <cell r="A64" t="str">
            <v xml:space="preserve">  PROVISÃO P/ PERDAS DE REALIZAÇÃO DE ATIVOS</v>
          </cell>
          <cell r="E64">
            <v>-62960</v>
          </cell>
          <cell r="I64">
            <v>-62960</v>
          </cell>
          <cell r="N64">
            <v>-62960</v>
          </cell>
          <cell r="O64">
            <v>-35222</v>
          </cell>
        </row>
        <row r="65">
          <cell r="A65" t="str">
            <v xml:space="preserve">  OUTRAS</v>
          </cell>
          <cell r="B65">
            <v>1769</v>
          </cell>
          <cell r="D65">
            <v>-1041</v>
          </cell>
          <cell r="E65">
            <v>-772</v>
          </cell>
          <cell r="I65">
            <v>-44</v>
          </cell>
          <cell r="J65">
            <v>0</v>
          </cell>
          <cell r="N65">
            <v>-44</v>
          </cell>
          <cell r="O65">
            <v>-25</v>
          </cell>
          <cell r="Q65">
            <v>1639</v>
          </cell>
          <cell r="R65">
            <v>55</v>
          </cell>
        </row>
        <row r="66">
          <cell r="B66">
            <v>-11417</v>
          </cell>
          <cell r="C66">
            <v>-13</v>
          </cell>
          <cell r="D66">
            <v>3881</v>
          </cell>
          <cell r="E66">
            <v>-63732</v>
          </cell>
          <cell r="F66">
            <v>1403</v>
          </cell>
          <cell r="G66">
            <v>0</v>
          </cell>
          <cell r="H66">
            <v>0</v>
          </cell>
          <cell r="I66">
            <v>-69878</v>
          </cell>
          <cell r="J66">
            <v>0</v>
          </cell>
          <cell r="K66">
            <v>0</v>
          </cell>
          <cell r="N66">
            <v>-69878</v>
          </cell>
          <cell r="O66">
            <v>-39093</v>
          </cell>
          <cell r="Q66">
            <v>5267</v>
          </cell>
        </row>
        <row r="68">
          <cell r="A68" t="str">
            <v>RESULTADO ANTES DA CONTR. SOCIAL E  I. RENDA</v>
          </cell>
          <cell r="B68">
            <v>6750554</v>
          </cell>
          <cell r="C68">
            <v>360178</v>
          </cell>
          <cell r="D68">
            <v>114022</v>
          </cell>
          <cell r="E68">
            <v>128715</v>
          </cell>
          <cell r="F68">
            <v>-118462</v>
          </cell>
          <cell r="G68">
            <v>87039</v>
          </cell>
          <cell r="H68">
            <v>7765</v>
          </cell>
          <cell r="I68">
            <v>7329811</v>
          </cell>
          <cell r="J68">
            <v>-15367746.047251999</v>
          </cell>
          <cell r="K68">
            <v>14932075.403602</v>
          </cell>
          <cell r="L68">
            <v>0</v>
          </cell>
          <cell r="M68">
            <v>0</v>
          </cell>
          <cell r="N68">
            <v>6894140</v>
          </cell>
          <cell r="O68">
            <v>3856863</v>
          </cell>
          <cell r="Q68">
            <v>-1778201</v>
          </cell>
        </row>
        <row r="70">
          <cell r="A70" t="str">
            <v>CONTRIBUIÇÃO SOCIAL</v>
          </cell>
          <cell r="B70">
            <v>-427782</v>
          </cell>
          <cell r="C70">
            <v>-2070</v>
          </cell>
          <cell r="D70">
            <v>-15403</v>
          </cell>
          <cell r="G70">
            <v>-9234</v>
          </cell>
          <cell r="I70">
            <v>-454489</v>
          </cell>
          <cell r="N70">
            <v>-454489</v>
          </cell>
          <cell r="O70">
            <v>-254260</v>
          </cell>
        </row>
        <row r="71">
          <cell r="A71" t="str">
            <v>IMPOSTO DE RENDA</v>
          </cell>
          <cell r="B71">
            <v>-1156613</v>
          </cell>
          <cell r="C71">
            <v>-5688</v>
          </cell>
          <cell r="D71">
            <v>-40793</v>
          </cell>
          <cell r="E71">
            <v>-47622</v>
          </cell>
          <cell r="G71">
            <v>-25639</v>
          </cell>
          <cell r="I71">
            <v>-1276355</v>
          </cell>
          <cell r="N71">
            <v>-1276355</v>
          </cell>
          <cell r="O71">
            <v>-714045</v>
          </cell>
        </row>
        <row r="72">
          <cell r="A72" t="str">
            <v>IR  A DIFERIR</v>
          </cell>
          <cell r="B72">
            <v>-480213</v>
          </cell>
          <cell r="C72">
            <v>-54209</v>
          </cell>
          <cell r="D72">
            <v>6647</v>
          </cell>
          <cell r="E72">
            <v>-3748</v>
          </cell>
          <cell r="F72">
            <v>-12217</v>
          </cell>
          <cell r="I72">
            <v>-543740</v>
          </cell>
          <cell r="J72">
            <v>-338.50216</v>
          </cell>
          <cell r="K72">
            <v>35302.413072499992</v>
          </cell>
          <cell r="N72">
            <v>-508776</v>
          </cell>
          <cell r="O72">
            <v>-284630</v>
          </cell>
          <cell r="Q72">
            <v>505487</v>
          </cell>
        </row>
        <row r="73">
          <cell r="A73" t="str">
            <v>CONTR. SOCIAL A DIFERIR</v>
          </cell>
          <cell r="B73">
            <v>-180022</v>
          </cell>
          <cell r="C73">
            <v>-17347</v>
          </cell>
          <cell r="D73">
            <v>2328</v>
          </cell>
          <cell r="F73">
            <v>-3909</v>
          </cell>
          <cell r="I73">
            <v>-198950</v>
          </cell>
          <cell r="J73">
            <v>-122.02077759999997</v>
          </cell>
          <cell r="K73">
            <v>12708.908706099999</v>
          </cell>
          <cell r="N73">
            <v>-186363</v>
          </cell>
          <cell r="O73">
            <v>-104259</v>
          </cell>
          <cell r="Q73">
            <v>165252</v>
          </cell>
          <cell r="R73">
            <v>-2425983</v>
          </cell>
        </row>
        <row r="75">
          <cell r="A75" t="str">
            <v>RESULTADO ANTES DA PARTICIPAÇÃO MINORITÁRIA</v>
          </cell>
          <cell r="B75">
            <v>4505924</v>
          </cell>
          <cell r="C75">
            <v>280864</v>
          </cell>
          <cell r="D75">
            <v>66801</v>
          </cell>
          <cell r="E75">
            <v>77345</v>
          </cell>
          <cell r="F75">
            <v>-134588</v>
          </cell>
          <cell r="G75">
            <v>52166</v>
          </cell>
          <cell r="H75">
            <v>7765</v>
          </cell>
          <cell r="I75">
            <v>4856277</v>
          </cell>
          <cell r="J75">
            <v>-15368206.570189599</v>
          </cell>
          <cell r="K75">
            <v>14980086.725380601</v>
          </cell>
          <cell r="L75">
            <v>0</v>
          </cell>
          <cell r="M75">
            <v>0</v>
          </cell>
          <cell r="N75">
            <v>4468157</v>
          </cell>
          <cell r="O75">
            <v>2499669</v>
          </cell>
          <cell r="Q75">
            <v>-1107462</v>
          </cell>
        </row>
        <row r="76">
          <cell r="A76" t="str">
            <v>PARTICIPAÇÃO MINORITÁRIA</v>
          </cell>
          <cell r="E76">
            <v>-1112</v>
          </cell>
          <cell r="F76">
            <v>79783</v>
          </cell>
          <cell r="I76">
            <v>78671</v>
          </cell>
          <cell r="J76">
            <v>-20369</v>
          </cell>
          <cell r="N76">
            <v>58302</v>
          </cell>
          <cell r="O76">
            <v>32617</v>
          </cell>
          <cell r="Q76">
            <v>44241</v>
          </cell>
        </row>
        <row r="78">
          <cell r="A78" t="str">
            <v>RESULTADO ANTES DA REVERSÃO JUROS CAP. PR.</v>
          </cell>
          <cell r="B78">
            <v>4505924</v>
          </cell>
          <cell r="C78">
            <v>280864</v>
          </cell>
          <cell r="D78">
            <v>66801</v>
          </cell>
          <cell r="E78">
            <v>76233</v>
          </cell>
          <cell r="F78">
            <v>-54805</v>
          </cell>
          <cell r="G78">
            <v>52166</v>
          </cell>
          <cell r="H78">
            <v>7765</v>
          </cell>
          <cell r="I78">
            <v>4934948</v>
          </cell>
          <cell r="J78">
            <v>-15388575.570189599</v>
          </cell>
          <cell r="K78">
            <v>14980086.725380601</v>
          </cell>
          <cell r="L78">
            <v>0</v>
          </cell>
          <cell r="M78">
            <v>0</v>
          </cell>
          <cell r="N78">
            <v>4526459</v>
          </cell>
          <cell r="O78">
            <v>2532286</v>
          </cell>
          <cell r="Q78">
            <v>-1063221</v>
          </cell>
        </row>
        <row r="79">
          <cell r="A79" t="e">
            <v>#N/A</v>
          </cell>
          <cell r="I79">
            <v>0</v>
          </cell>
          <cell r="N79">
            <v>0</v>
          </cell>
          <cell r="O79">
            <v>0</v>
          </cell>
        </row>
        <row r="80">
          <cell r="A80" t="str">
            <v>PARTICIPAÇÕES DE EMPREGADOS</v>
          </cell>
          <cell r="I80">
            <v>0</v>
          </cell>
          <cell r="N80">
            <v>0</v>
          </cell>
          <cell r="O80">
            <v>0</v>
          </cell>
        </row>
        <row r="81">
          <cell r="I81">
            <v>0</v>
          </cell>
        </row>
        <row r="82">
          <cell r="A82" t="str">
            <v>PERDAS NA TRADUÇÃO</v>
          </cell>
          <cell r="I82">
            <v>0</v>
          </cell>
          <cell r="N82">
            <v>0</v>
          </cell>
          <cell r="O82">
            <v>-1.2447552448138595</v>
          </cell>
        </row>
        <row r="83">
          <cell r="I83">
            <v>0</v>
          </cell>
        </row>
        <row r="84">
          <cell r="A84" t="str">
            <v>RESULTADO LÍQUIDO DO PERÍODO</v>
          </cell>
          <cell r="B84">
            <v>4505924</v>
          </cell>
          <cell r="C84">
            <v>280864</v>
          </cell>
          <cell r="D84">
            <v>66801</v>
          </cell>
          <cell r="E84">
            <v>76233</v>
          </cell>
          <cell r="F84">
            <v>-54805</v>
          </cell>
          <cell r="G84">
            <v>52166</v>
          </cell>
          <cell r="H84">
            <v>7765</v>
          </cell>
          <cell r="I84">
            <v>4934948</v>
          </cell>
          <cell r="J84">
            <v>-15388575.570189599</v>
          </cell>
          <cell r="K84">
            <v>14980086.725380601</v>
          </cell>
          <cell r="L84">
            <v>0</v>
          </cell>
          <cell r="M84">
            <v>0</v>
          </cell>
          <cell r="N84">
            <v>4526459</v>
          </cell>
          <cell r="O84">
            <v>2532284.7552447552</v>
          </cell>
          <cell r="Q84">
            <v>-1063221</v>
          </cell>
        </row>
        <row r="85">
          <cell r="A85" t="str">
            <v>US$</v>
          </cell>
          <cell r="B85">
            <v>2503291.111111111</v>
          </cell>
          <cell r="C85">
            <v>156035.55555555556</v>
          </cell>
          <cell r="D85">
            <v>37111.666666666664</v>
          </cell>
          <cell r="E85">
            <v>42351.666666666664</v>
          </cell>
          <cell r="F85">
            <v>-30447.222222222223</v>
          </cell>
          <cell r="G85">
            <v>28981.111111111109</v>
          </cell>
          <cell r="J85">
            <v>-408488.84480899759</v>
          </cell>
          <cell r="N85">
            <v>0.15519100241363049</v>
          </cell>
        </row>
        <row r="86">
          <cell r="A86" t="str">
            <v>RESULTADO LÍQUIDO DO PERÍODO - US$ MIL</v>
          </cell>
          <cell r="N86">
            <v>4.1676106753267085E-2</v>
          </cell>
          <cell r="O86">
            <v>2.3315304477352215E-2</v>
          </cell>
          <cell r="Q86">
            <v>-9.7893103413320172E-3</v>
          </cell>
        </row>
        <row r="87">
          <cell r="A87" t="str">
            <v>LUCRO POR AÇÃO - R$ POR LOTE DE MIL AÇÕES</v>
          </cell>
          <cell r="C87" t="e">
            <v>#DIV/0!</v>
          </cell>
          <cell r="I87">
            <v>4934948</v>
          </cell>
        </row>
        <row r="88">
          <cell r="C88">
            <v>7.8803124889797953</v>
          </cell>
        </row>
        <row r="89">
          <cell r="F89">
            <v>-64412</v>
          </cell>
        </row>
        <row r="90">
          <cell r="A90" t="str">
            <v>RECONCILIAÇÃO DO LUCRO</v>
          </cell>
          <cell r="F90">
            <v>-9607</v>
          </cell>
          <cell r="J90">
            <v>-418408</v>
          </cell>
        </row>
        <row r="91">
          <cell r="J91">
            <v>429024</v>
          </cell>
        </row>
        <row r="92">
          <cell r="A92" t="str">
            <v>LUCRO DA PETROBRAS</v>
          </cell>
          <cell r="B92">
            <v>4505924</v>
          </cell>
          <cell r="C92">
            <v>2503291.111111111</v>
          </cell>
          <cell r="E92" t="str">
            <v>Cotação do US$ 30/06/2000</v>
          </cell>
          <cell r="I92">
            <v>1.8</v>
          </cell>
          <cell r="J92">
            <v>10616</v>
          </cell>
        </row>
        <row r="93">
          <cell r="A93" t="str">
            <v>LUCRO NOS ESTOQUES LÍQUIDO DE IR</v>
          </cell>
          <cell r="B93">
            <v>-74001</v>
          </cell>
          <cell r="C93">
            <v>-41111.666666666664</v>
          </cell>
          <cell r="E93" t="str">
            <v>Cotação do US$(médio) 30/06/2000</v>
          </cell>
          <cell r="I93">
            <v>1.7875000000000001</v>
          </cell>
          <cell r="J93">
            <v>1009</v>
          </cell>
        </row>
        <row r="94">
          <cell r="A94" t="str">
            <v>REVERSÃO DE LUCROS NOS ESTOQUES DE 1998</v>
          </cell>
          <cell r="B94">
            <v>62417</v>
          </cell>
          <cell r="C94">
            <v>34676.111111111109</v>
          </cell>
          <cell r="I94" t="str">
            <v xml:space="preserve"> </v>
          </cell>
        </row>
        <row r="95">
          <cell r="A95" t="str">
            <v>JUROS CAPITALIZADOS</v>
          </cell>
          <cell r="B95">
            <v>-19981</v>
          </cell>
          <cell r="C95">
            <v>-11100.555555555555</v>
          </cell>
        </row>
        <row r="96">
          <cell r="A96" t="str">
            <v>OUTRAS</v>
          </cell>
          <cell r="B96">
            <v>52100</v>
          </cell>
          <cell r="C96">
            <v>28944.444444444445</v>
          </cell>
          <cell r="D96" t="str">
            <v>diferença  resultado gaspetro</v>
          </cell>
          <cell r="G96" t="str">
            <v>outros</v>
          </cell>
          <cell r="I96" t="str">
            <v>juros</v>
          </cell>
        </row>
        <row r="97">
          <cell r="C97">
            <v>0</v>
          </cell>
          <cell r="G97">
            <v>9607</v>
          </cell>
          <cell r="H97" t="str">
            <v>dif. Pl gaspetro</v>
          </cell>
          <cell r="I97">
            <v>17502</v>
          </cell>
          <cell r="J97" t="str">
            <v>braspetro</v>
          </cell>
        </row>
        <row r="98">
          <cell r="A98" t="str">
            <v>LUCRO CONSOLIDADO</v>
          </cell>
          <cell r="B98">
            <v>4526459</v>
          </cell>
          <cell r="C98">
            <v>2514699.4444444445</v>
          </cell>
          <cell r="G98">
            <v>39805</v>
          </cell>
          <cell r="H98" t="str">
            <v>reversão lucros</v>
          </cell>
          <cell r="I98">
            <v>1876</v>
          </cell>
          <cell r="J98" t="str">
            <v>gaspetro</v>
          </cell>
        </row>
        <row r="99">
          <cell r="G99">
            <v>978</v>
          </cell>
          <cell r="H99" t="str">
            <v>gaspetro</v>
          </cell>
          <cell r="I99">
            <v>-638</v>
          </cell>
          <cell r="J99" t="str">
            <v>gaspetro</v>
          </cell>
        </row>
        <row r="100">
          <cell r="A100" t="str">
            <v>Check</v>
          </cell>
          <cell r="B100">
            <v>0</v>
          </cell>
          <cell r="G100">
            <v>-333</v>
          </cell>
          <cell r="H100" t="str">
            <v>gaspetro</v>
          </cell>
          <cell r="I100">
            <v>1880</v>
          </cell>
          <cell r="J100" t="str">
            <v>gaspetro</v>
          </cell>
        </row>
        <row r="101">
          <cell r="G101">
            <v>2252</v>
          </cell>
          <cell r="H101" t="str">
            <v>gaspetro</v>
          </cell>
          <cell r="I101">
            <v>-639</v>
          </cell>
          <cell r="J101" t="str">
            <v>gaspetro</v>
          </cell>
        </row>
        <row r="102">
          <cell r="D102" t="str">
            <v>DIFERENÇA RESULTADO braspetro</v>
          </cell>
          <cell r="G102">
            <v>-704</v>
          </cell>
          <cell r="H102" t="str">
            <v>gaspetro</v>
          </cell>
          <cell r="I102">
            <v>19981</v>
          </cell>
        </row>
        <row r="103">
          <cell r="D103" t="str">
            <v>ELIM</v>
          </cell>
          <cell r="E103">
            <v>76233</v>
          </cell>
          <cell r="G103">
            <v>495</v>
          </cell>
          <cell r="H103" t="str">
            <v>lucros afret.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T99"/>
      <sheetName val="TESTE"/>
      <sheetName val="JUN99"/>
      <sheetName val="dez"/>
      <sheetName val="sise"/>
      <sheetName val="MAR 00"/>
      <sheetName val="DESEMPENHO JUN00"/>
    </sheetNames>
    <sheetDataSet>
      <sheetData sheetId="0"/>
      <sheetData sheetId="1"/>
      <sheetData sheetId="2" refreshError="1">
        <row r="17">
          <cell r="O17" t="str">
            <v>U$  milhões</v>
          </cell>
        </row>
        <row r="18">
          <cell r="O18" t="str">
            <v>Aporte de Capital</v>
          </cell>
          <cell r="P18" t="str">
            <v>Retorno (dividendos e outros)</v>
          </cell>
        </row>
        <row r="19">
          <cell r="N19" t="str">
            <v>PETROQUISA</v>
          </cell>
          <cell r="O19">
            <v>455</v>
          </cell>
          <cell r="P19">
            <v>1038</v>
          </cell>
        </row>
        <row r="20">
          <cell r="N20" t="str">
            <v>BR</v>
          </cell>
          <cell r="O20">
            <v>180</v>
          </cell>
          <cell r="P20">
            <v>778</v>
          </cell>
        </row>
        <row r="21">
          <cell r="N21" t="str">
            <v>BRASPETRO</v>
          </cell>
          <cell r="O21">
            <v>1218</v>
          </cell>
          <cell r="P21">
            <v>361</v>
          </cell>
        </row>
        <row r="22">
          <cell r="N22" t="str">
            <v>GASPETRO</v>
          </cell>
          <cell r="O22">
            <v>1714</v>
          </cell>
          <cell r="P22">
            <v>159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Dicas"/>
      <sheetName val="PAR"/>
      <sheetName val="VOLCALC"/>
      <sheetName val="PRCALC"/>
      <sheetName val="PRGV"/>
      <sheetName val="COGRECCALC"/>
      <sheetName val="COSTCALC"/>
      <sheetName val="DEPCALC"/>
      <sheetName val="FINCALC"/>
      <sheetName val="CCLCALC"/>
      <sheetName val="BALCALC"/>
      <sheetName val="DRECALC"/>
      <sheetName val="FCCALC"/>
      <sheetName val="SAPAR"/>
      <sheetName val="FIN"/>
      <sheetName val="REC"/>
      <sheetName val="OPX"/>
      <sheetName val="CPX"/>
      <sheetName val="CCL"/>
      <sheetName val="BAL"/>
      <sheetName val="DRE"/>
    </sheetNames>
    <sheetDataSet>
      <sheetData sheetId="0"/>
      <sheetData sheetId="1"/>
      <sheetData sheetId="2">
        <row r="44">
          <cell r="G4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RE (2oTRI )"/>
      <sheetName val="ANEXO III"/>
      <sheetName val="Vendas GNV e GNI"/>
      <sheetName val="Compras GNV e  GNI"/>
      <sheetName val="EN_PREÇOS"/>
    </sheetNames>
    <sheetDataSet>
      <sheetData sheetId="0"/>
      <sheetData sheetId="1" refreshError="1">
        <row r="15">
          <cell r="C15">
            <v>69254426.400000006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Endividamento - 2002"/>
      <sheetName val="Endividamento - Atualização"/>
      <sheetName val="Endividam"/>
      <sheetName val="Dados para Comentários"/>
      <sheetName val="Balanço"/>
      <sheetName val="DRE"/>
      <sheetName val="Fluxo de caixa"/>
      <sheetName val="RDE - Resumo"/>
      <sheetName val="Receita e Lucro"/>
      <sheetName val="Margens"/>
      <sheetName val="ROA"/>
      <sheetName val="ROE"/>
      <sheetName val="ROCE"/>
      <sheetName val="EBITDA"/>
      <sheetName val="Endividamento"/>
      <sheetName val="Endividamento (2)"/>
      <sheetName val="Endividamento (3)"/>
      <sheetName val="Endividamento 2003"/>
      <sheetName val="Grade Endiv"/>
      <sheetName val="ADM_Áreas_Milh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 t="str">
            <v>ROB</v>
          </cell>
          <cell r="L7" t="str">
            <v>LO no mês</v>
          </cell>
          <cell r="O7" t="str">
            <v>LL</v>
          </cell>
        </row>
        <row r="8">
          <cell r="C8">
            <v>10752</v>
          </cell>
          <cell r="L8">
            <v>2717</v>
          </cell>
          <cell r="O8">
            <v>1999</v>
          </cell>
        </row>
        <row r="9">
          <cell r="C9">
            <v>11547</v>
          </cell>
          <cell r="L9">
            <v>3349</v>
          </cell>
          <cell r="O9">
            <v>2256</v>
          </cell>
        </row>
        <row r="10">
          <cell r="C10">
            <v>11066</v>
          </cell>
          <cell r="L10">
            <v>2425</v>
          </cell>
          <cell r="O10">
            <v>1290</v>
          </cell>
        </row>
        <row r="11">
          <cell r="C11">
            <v>10016</v>
          </cell>
          <cell r="L11">
            <v>2564</v>
          </cell>
          <cell r="O11">
            <v>1532</v>
          </cell>
        </row>
        <row r="12">
          <cell r="C12">
            <v>12443</v>
          </cell>
          <cell r="L12">
            <v>2369</v>
          </cell>
          <cell r="O12">
            <v>1692</v>
          </cell>
        </row>
        <row r="13">
          <cell r="C13">
            <v>10012</v>
          </cell>
          <cell r="L13">
            <v>1679</v>
          </cell>
          <cell r="O13">
            <v>603</v>
          </cell>
        </row>
        <row r="14">
          <cell r="C14">
            <v>0</v>
          </cell>
          <cell r="L14">
            <v>0</v>
          </cell>
          <cell r="O14">
            <v>0</v>
          </cell>
        </row>
        <row r="15">
          <cell r="C15">
            <v>0</v>
          </cell>
          <cell r="L15">
            <v>0</v>
          </cell>
          <cell r="O15">
            <v>0</v>
          </cell>
        </row>
        <row r="16">
          <cell r="C16">
            <v>0</v>
          </cell>
          <cell r="L16">
            <v>0</v>
          </cell>
          <cell r="O16">
            <v>0</v>
          </cell>
        </row>
        <row r="17">
          <cell r="C17">
            <v>0</v>
          </cell>
          <cell r="L17">
            <v>0</v>
          </cell>
          <cell r="O17">
            <v>0</v>
          </cell>
        </row>
        <row r="18">
          <cell r="C18">
            <v>0</v>
          </cell>
          <cell r="L18">
            <v>0</v>
          </cell>
          <cell r="O18">
            <v>0</v>
          </cell>
        </row>
        <row r="19">
          <cell r="C19">
            <v>0</v>
          </cell>
          <cell r="L19">
            <v>0</v>
          </cell>
          <cell r="O1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missas"/>
      <sheetName val="Tabelas"/>
      <sheetName val="Definições"/>
      <sheetName val="Comp. preços com GLP"/>
      <sheetName val=" RESIDENCIAL  I"/>
      <sheetName val="Volumes Res_Com"/>
      <sheetName val="Faturamento Res_Com  R$  "/>
      <sheetName val="Investimento"/>
      <sheetName val="Fluxo Caixa Re Com"/>
      <sheetName val="Volumes"/>
      <sheetName val="Faturamentos R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Dicas"/>
      <sheetName val="PAR"/>
      <sheetName val="VOLCALC"/>
      <sheetName val="PRCALC"/>
      <sheetName val="PRGV"/>
      <sheetName val="COGRECCALC"/>
      <sheetName val="COSTCALC"/>
      <sheetName val="DEPCALC"/>
      <sheetName val="FINCALC"/>
      <sheetName val="CCLCALC"/>
      <sheetName val="BALCALC"/>
      <sheetName val="DRECALC"/>
      <sheetName val="FCCALC"/>
      <sheetName val="SAPAR"/>
      <sheetName val="FIN"/>
      <sheetName val="REC"/>
      <sheetName val="OPX"/>
      <sheetName val="CPX"/>
      <sheetName val="CCL"/>
      <sheetName val="BAL"/>
      <sheetName val="DRE"/>
    </sheetNames>
    <sheetDataSet>
      <sheetData sheetId="0"/>
      <sheetData sheetId="1"/>
      <sheetData sheetId="2" refreshError="1">
        <row r="7">
          <cell r="G7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sfinge"/>
      <sheetName val="Definições"/>
      <sheetName val="Total BR"/>
      <sheetName val="Térmica"/>
      <sheetName val="GVD-ES"/>
      <sheetName val="Trader"/>
      <sheetName val="Resume"/>
      <sheetName val="Assume"/>
      <sheetName val="Input"/>
      <sheetName val="Fuel"/>
      <sheetName val="Cash"/>
      <sheetName val="Debt"/>
      <sheetName val="Drawdn"/>
      <sheetName val="Tariff Chart"/>
      <sheetName val="relat1"/>
      <sheetName val="DRI"/>
      <sheetName val="ProjBal"/>
      <sheetName val="USBal"/>
      <sheetName val="Entalpia"/>
      <sheetName val="Distribuido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E1" t="str">
            <v>PROJECT:</v>
          </cell>
          <cell r="F1" t="str">
            <v xml:space="preserve">     MODELO GERAL</v>
          </cell>
        </row>
        <row r="2">
          <cell r="E2" t="str">
            <v>CASE:</v>
          </cell>
          <cell r="F2" t="str">
            <v xml:space="preserve">     ESFINGE  (US$, No Inflation Scenario)</v>
          </cell>
        </row>
        <row r="4">
          <cell r="F4" t="str">
            <v>Unit 1</v>
          </cell>
          <cell r="G4" t="str">
            <v>Unit 2</v>
          </cell>
          <cell r="I4" t="str">
            <v>Cap. Payment (1/2   =   inside energy/fixed).................................</v>
          </cell>
          <cell r="M4">
            <v>1</v>
          </cell>
        </row>
        <row r="5">
          <cell r="B5" t="str">
            <v>Net Capacity (kW).................................................................</v>
          </cell>
          <cell r="F5">
            <v>500000</v>
          </cell>
          <cell r="G5">
            <v>500000</v>
          </cell>
          <cell r="I5" t="str">
            <v>O&amp;M and Fuel Prices included -Yes/No (1/0)........................................</v>
          </cell>
          <cell r="M5">
            <v>1</v>
          </cell>
        </row>
        <row r="6">
          <cell r="B6" t="str">
            <v>Part - Load Capacity (kW)...................................…</v>
          </cell>
          <cell r="F6">
            <v>0</v>
          </cell>
          <cell r="G6">
            <v>0</v>
          </cell>
        </row>
        <row r="7">
          <cell r="B7" t="str">
            <v>Annual Availability Factor................................................</v>
          </cell>
          <cell r="F7">
            <v>0.92</v>
          </cell>
          <cell r="G7">
            <v>0.92</v>
          </cell>
          <cell r="I7" t="str">
            <v>Plant Type (1=2SC; 2=SC+CC; 3=2CC;4=CG)...............................................................</v>
          </cell>
          <cell r="M7">
            <v>3</v>
          </cell>
        </row>
        <row r="8">
          <cell r="B8" t="str">
            <v>Full Load - Dispatch for first 2 years....................................</v>
          </cell>
          <cell r="F8">
            <v>1</v>
          </cell>
          <cell r="G8">
            <v>1</v>
          </cell>
          <cell r="I8" t="str">
            <v>EPC Cost........................................................................</v>
          </cell>
          <cell r="M8">
            <v>385548.47765261051</v>
          </cell>
        </row>
        <row r="9">
          <cell r="B9" t="str">
            <v>Part Load - Dispatch for first 2 years..........................................</v>
          </cell>
          <cell r="F9">
            <v>0</v>
          </cell>
          <cell r="G9">
            <v>0</v>
          </cell>
          <cell r="I9" t="str">
            <v>EPC Contingency......................................................................</v>
          </cell>
          <cell r="M9">
            <v>0.05</v>
          </cell>
        </row>
        <row r="10">
          <cell r="B10" t="str">
            <v>Full Load - Dispatch for 3-20 years.............................................….</v>
          </cell>
          <cell r="F10">
            <v>1</v>
          </cell>
          <cell r="G10">
            <v>1</v>
          </cell>
          <cell r="I10" t="str">
            <v>EPC, Total Cost  ($/kW)............................................................</v>
          </cell>
          <cell r="M10">
            <v>405.7754776526105</v>
          </cell>
          <cell r="N10">
            <v>580.00000000000045</v>
          </cell>
        </row>
        <row r="11">
          <cell r="B11" t="str">
            <v>Part Load - Dispatch for 3-20 years.............................................….</v>
          </cell>
          <cell r="F11">
            <v>0</v>
          </cell>
          <cell r="G11">
            <v>0</v>
          </cell>
        </row>
        <row r="12">
          <cell r="B12" t="str">
            <v>New &amp; Clean Heat Rate (Btu/kWh, HHV)...................</v>
          </cell>
          <cell r="F12">
            <v>6303.3175355450239</v>
          </cell>
          <cell r="G12">
            <v>6303.3175355450239</v>
          </cell>
          <cell r="I12" t="str">
            <v>% Equity =......................................</v>
          </cell>
          <cell r="J12">
            <v>0.3</v>
          </cell>
          <cell r="K12" t="str">
            <v xml:space="preserve">Equity = </v>
          </cell>
          <cell r="L12">
            <v>174000.00000000012</v>
          </cell>
        </row>
        <row r="13">
          <cell r="B13" t="str">
            <v>Part-load Heat Rate (Btu/kWh, HHV).............................................</v>
          </cell>
          <cell r="F13">
            <v>0</v>
          </cell>
          <cell r="G13">
            <v>0</v>
          </cell>
        </row>
        <row r="14">
          <cell r="I14" t="str">
            <v>Total Debt Coverage:  Min./Avg..................................................</v>
          </cell>
          <cell r="M14">
            <v>1.5599677590515659</v>
          </cell>
          <cell r="N14">
            <v>2.0848647464761521</v>
          </cell>
        </row>
        <row r="16">
          <cell r="B16" t="str">
            <v>FUEL:</v>
          </cell>
          <cell r="I16" t="str">
            <v>NPV of ATCF @ disc. rate of............................</v>
          </cell>
          <cell r="L16">
            <v>0.15</v>
          </cell>
          <cell r="M16">
            <v>34266.379733327718</v>
          </cell>
        </row>
        <row r="17">
          <cell r="B17" t="str">
            <v>Fuel Oil Price  (US$/bbl,  US$/MMBtu)........................................</v>
          </cell>
          <cell r="G17">
            <v>0</v>
          </cell>
          <cell r="I17" t="str">
            <v>IRR =</v>
          </cell>
          <cell r="J17">
            <v>0.1799772903998387</v>
          </cell>
          <cell r="N17">
            <v>0.18</v>
          </cell>
          <cell r="O17" t="str">
            <v>TIR desejada</v>
          </cell>
        </row>
        <row r="18">
          <cell r="B18" t="str">
            <v xml:space="preserve"> -or-  Fuel Gas Price (US$/MMBtu)...............................................................</v>
          </cell>
          <cell r="G18">
            <v>1.2</v>
          </cell>
          <cell r="I18" t="str">
            <v>Payback =</v>
          </cell>
          <cell r="J18">
            <v>6.338375160212057</v>
          </cell>
          <cell r="K18" t="str">
            <v>years</v>
          </cell>
        </row>
        <row r="19">
          <cell r="B19" t="str">
            <v>Local Distributors Margin (US$/MMBtu)............................................</v>
          </cell>
          <cell r="G19">
            <v>0.3</v>
          </cell>
        </row>
        <row r="20">
          <cell r="B20" t="str">
            <v>Transp.-Throughput Rate (US$/MMBtu)...........................................</v>
          </cell>
          <cell r="G20">
            <v>1.2</v>
          </cell>
          <cell r="I20" t="str">
            <v>Elec. Capacity Charge ($/kW-mo)......................</v>
          </cell>
          <cell r="M20">
            <v>12.432799114548793</v>
          </cell>
        </row>
        <row r="21">
          <cell r="B21" t="str">
            <v>Transp.-Capacity Rate (US$/MMBtu)...........................................</v>
          </cell>
          <cell r="G21">
            <v>0.4</v>
          </cell>
        </row>
        <row r="22">
          <cell r="B22" t="str">
            <v>Total Fuel Price  (US$/MMBtu)........................................................</v>
          </cell>
          <cell r="G22">
            <v>3.1</v>
          </cell>
          <cell r="I22" t="str">
            <v>Secondary Energy Price ($/MWh) ...............................</v>
          </cell>
          <cell r="M22">
            <v>10</v>
          </cell>
          <cell r="N22">
            <v>12.26</v>
          </cell>
        </row>
        <row r="23">
          <cell r="B23" t="str">
            <v>Gas Reservation Fee (US$/MMBtu)...........................................</v>
          </cell>
          <cell r="G23">
            <v>1</v>
          </cell>
        </row>
        <row r="24">
          <cell r="B24" t="str">
            <v>Fuel Pass-Thru    (1/0 = Yes/No)............................................................</v>
          </cell>
          <cell r="G24">
            <v>0</v>
          </cell>
          <cell r="I24" t="str">
            <v>Resultant Pricing Tariff Components:</v>
          </cell>
          <cell r="M24" t="str">
            <v xml:space="preserve">Unblended </v>
          </cell>
          <cell r="N24" t="str">
            <v xml:space="preserve"> Blended</v>
          </cell>
        </row>
        <row r="25">
          <cell r="B25" t="str">
            <v>Unit 1 Gas Contract (1/2 = Firm/Compl.)..............................................</v>
          </cell>
          <cell r="G25">
            <v>1</v>
          </cell>
          <cell r="J25" t="str">
            <v xml:space="preserve">     (Uninflated)</v>
          </cell>
          <cell r="M25" t="str">
            <v>US$/MWh</v>
          </cell>
          <cell r="N25" t="str">
            <v xml:space="preserve"> US$/MWh</v>
          </cell>
          <cell r="O25" t="str">
            <v>US$/kW-mo</v>
          </cell>
        </row>
        <row r="26">
          <cell r="B26" t="str">
            <v>Unit 2 Gas Contract (1/2 = Firm/Compl.)................................................</v>
          </cell>
          <cell r="G26">
            <v>1</v>
          </cell>
          <cell r="I26" t="str">
            <v>CPP - Capacity Purch. Price…….........................…..</v>
          </cell>
          <cell r="M26">
            <v>13.694357268091396</v>
          </cell>
          <cell r="N26">
            <v>12.598808686644087</v>
          </cell>
          <cell r="O26">
            <v>9.197130341250185</v>
          </cell>
        </row>
        <row r="27">
          <cell r="B27" t="str">
            <v>Minimum of ToP (%)...............................................................................</v>
          </cell>
          <cell r="G27">
            <v>0.9</v>
          </cell>
          <cell r="I27" t="str">
            <v>DSC - Debt Service ……...................……………….</v>
          </cell>
          <cell r="M27">
            <v>3.273515563330867</v>
          </cell>
          <cell r="N27">
            <v>3.0116343182643983</v>
          </cell>
        </row>
        <row r="28">
          <cell r="I28" t="str">
            <v>FRT - Fuel Reservation &amp; Fixed Transp ..............</v>
          </cell>
          <cell r="M28">
            <v>2.1542160565196711</v>
          </cell>
          <cell r="N28">
            <v>1.9818787719980977</v>
          </cell>
        </row>
        <row r="29">
          <cell r="I29" t="str">
            <v>FOM - Fixed O&amp;M……….......................……………</v>
          </cell>
          <cell r="M29">
            <v>0.93833252590230276</v>
          </cell>
          <cell r="N29">
            <v>0.86326592383011869</v>
          </cell>
        </row>
        <row r="30">
          <cell r="B30" t="str">
            <v>STEAM</v>
          </cell>
          <cell r="I30" t="str">
            <v>VOM - Variable O&amp;M………..........................…………</v>
          </cell>
          <cell r="M30">
            <v>1.6237238697131737</v>
          </cell>
          <cell r="N30">
            <v>1.4938259601361201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RE (2oTRI )"/>
      <sheetName val="ANEXO III"/>
      <sheetName val="Vendas GNV e GNI"/>
      <sheetName val="Compras GNV e  GNI"/>
      <sheetName val="EN_PREÇOS"/>
    </sheetNames>
    <sheetDataSet>
      <sheetData sheetId="0" refreshError="1"/>
      <sheetData sheetId="1" refreshError="1">
        <row r="15">
          <cell r="C15">
            <v>69254426.400000006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ENDAS_P_SUBSIDIÁRIA"/>
      <sheetName val="1 sum"/>
      <sheetName val="integral"/>
      <sheetName val="tabela"/>
      <sheetName val="bal"/>
      <sheetName val="ush"/>
      <sheetName val="base filtrada doc. pagto"/>
      <sheetName val="ABRIL 2000"/>
      <sheetName val="den96"/>
      <sheetName val="valores"/>
      <sheetName val="K 1.4 - Itens Totalm. Deprec."/>
      <sheetName val=" Funding flow"/>
      <sheetName val="6140"/>
      <sheetName val="B13"/>
      <sheetName val="Metalúrgica"/>
      <sheetName val="ce"/>
      <sheetName val="Índices"/>
      <sheetName val="BP vs TS"/>
      <sheetName val="7901"/>
      <sheetName val="Revestimento"/>
      <sheetName val="D1 - PRA"/>
      <sheetName val="FF3"/>
      <sheetName val="Valores 30 11 2007"/>
      <sheetName val="D - PRA"/>
      <sheetName val="Aquisição"/>
      <sheetName val="Remeasurement Balance"/>
      <sheetName val="1.2Base_Previa"/>
      <sheetName val="ag. tractor"/>
      <sheetName val="GERREAL"/>
      <sheetName val="ACT 00"/>
      <sheetName val="Custo X Mercado"/>
      <sheetName val="E1.3 - Totalização"/>
      <sheetName val="N2 1"/>
      <sheetName val="T-OPEN"/>
      <sheetName val="Bancos 31-03"/>
      <sheetName val="Base"/>
      <sheetName val="ELIMINAÇÕES"/>
      <sheetName val="Lista"/>
      <sheetName val="NBC Max"/>
      <sheetName val="RELATA VÉIO"/>
      <sheetName val="D1.1 - PRA"/>
      <sheetName val="MovJan"/>
      <sheetName val="Bal032002"/>
      <sheetName val="COTAÇÃO URTJLP"/>
      <sheetName val="INFO"/>
      <sheetName val="Determinação dos Parâmetros"/>
      <sheetName val="Resumo"/>
      <sheetName val="Dep Moedas Est"/>
      <sheetName val="Aging"/>
      <sheetName val="OUT02.REPORT"/>
      <sheetName val="COMPLETO"/>
      <sheetName val="ROs (12)"/>
      <sheetName val="cvdtodosprodago-00"/>
      <sheetName val="Premissas"/>
      <sheetName val="Janeiro 2005"/>
      <sheetName val="E4.1"/>
      <sheetName val="Assumptions - General"/>
      <sheetName val="DS"/>
      <sheetName val="Taxas"/>
      <sheetName val="Proyectos 2004 PAIS"/>
      <sheetName val="Entradas"/>
      <sheetName val="base_filtrada_doc__pagto"/>
      <sheetName val="ABRIL_2000"/>
      <sheetName val="K_1_4_-_Itens_Totalm__Deprec_"/>
      <sheetName val="_Funding_flow"/>
      <sheetName val="D1_-_PRA"/>
      <sheetName val="Valores_30_11_2007"/>
      <sheetName val="D_-_PRA"/>
      <sheetName val="BP_vs_TS"/>
      <sheetName val="Remeasurement_Balance"/>
      <sheetName val="1_2Base_Previa"/>
      <sheetName val="ag__tractor"/>
      <sheetName val="Custo_X_Mercado"/>
      <sheetName val="ACT_00"/>
      <sheetName val="E1_3_-_Totalização"/>
      <sheetName val="N2_1"/>
      <sheetName val="Bancos_31-03"/>
      <sheetName val="NBC_Max"/>
      <sheetName val="RELATA_VÉIO"/>
      <sheetName val="D1_1_-_PRA"/>
      <sheetName val="COTAÇÃO_URTJLP"/>
      <sheetName val="Determinação_dos_Parâmetros"/>
      <sheetName val="Dep_Moedas_Est"/>
      <sheetName val="OUT02_REPORT"/>
      <sheetName val="Adiantamentos Agosto"/>
      <sheetName val="UFIR"/>
      <sheetName val="DADOS"/>
      <sheetName val="Plan1"/>
      <sheetName val="TABELAS"/>
      <sheetName val="ISO Code"/>
      <sheetName val="tabla"/>
      <sheetName val="CG00VEND"/>
      <sheetName val="Debt Sum"/>
      <sheetName val="JUN99"/>
      <sheetName val="E1.1"/>
      <sheetName val="Orçado - Velho"/>
      <sheetName val="N"/>
      <sheetName val="EBITRECS"/>
      <sheetName val="5X3"/>
      <sheetName val="Diversos Deb"/>
      <sheetName val="Teste Drpc"/>
      <sheetName val="C1398T96"/>
      <sheetName val="Deter. Parâmetro-Global Folha"/>
      <sheetName val="mzo 97"/>
      <sheetName val="D1"/>
      <sheetName val="Matriz de covariância"/>
      <sheetName val="Lead"/>
      <sheetName val="Links"/>
      <sheetName val="base_filtrada_doc__pagto1"/>
      <sheetName val="ABRIL_20001"/>
      <sheetName val="D1_-_PRA1"/>
      <sheetName val="Remeasurement_Balance1"/>
      <sheetName val="1_2Base_Previa1"/>
      <sheetName val="K_1_4_-_Itens_Totalm__Deprec_1"/>
      <sheetName val="_Funding_flow1"/>
      <sheetName val="Valores_30_11_20071"/>
      <sheetName val="D_-_PRA1"/>
      <sheetName val="BP_vs_TS1"/>
      <sheetName val="ag__tractor1"/>
      <sheetName val="Custo_X_Mercado1"/>
      <sheetName val="ACT_001"/>
      <sheetName val="E1_3_-_Totalização1"/>
      <sheetName val="N2_11"/>
      <sheetName val="Dep_Moedas_Est1"/>
      <sheetName val="COTAÇÃO_URTJLP1"/>
      <sheetName val="Bancos_31-031"/>
      <sheetName val="NBC_Max1"/>
      <sheetName val="RELATA_VÉIO1"/>
      <sheetName val="D1_1_-_PRA1"/>
      <sheetName val="Determinação_dos_Parâmetros1"/>
      <sheetName val="OUT02_REPORT1"/>
      <sheetName val="ROs_(12)"/>
      <sheetName val="Janeiro_2005"/>
      <sheetName val="E4_1"/>
      <sheetName val="Assumptions_-_General"/>
      <sheetName val="ISO_Code"/>
      <sheetName val="Teste de Adições"/>
      <sheetName val="RIS_TECNICHE"/>
      <sheetName val="e&amp;o por dep"/>
      <sheetName val="VALE  REFEIÇÃO"/>
      <sheetName val="E1_1"/>
      <sheetName val="Proyectos_2004_PAIS"/>
      <sheetName val="P&amp;L"/>
      <sheetName val="Anexo &quot;H&quot;"/>
      <sheetName val="Promedios"/>
      <sheetName val="P3 - Concil. Bancária 30.09.06"/>
      <sheetName val="Forecast US$"/>
      <sheetName val="INTELSAT"/>
      <sheetName val="Changelog"/>
      <sheetName val="Teste"/>
      <sheetName val="Sensib"/>
      <sheetName val="XREF"/>
      <sheetName val="PDD-Movimentação"/>
    </sheetNames>
    <sheetDataSet>
      <sheetData sheetId="0" refreshError="1">
        <row r="2">
          <cell r="B2" t="str">
            <v>PETROBRAS - PETRÓLEO BRASILEIRO S.A.</v>
          </cell>
        </row>
        <row r="4">
          <cell r="B4" t="str">
            <v>VENDAS BRUTAS - SUBSIDIÁRIAS</v>
          </cell>
        </row>
        <row r="6">
          <cell r="C6" t="str">
            <v xml:space="preserve">   JAN</v>
          </cell>
          <cell r="D6" t="str">
            <v xml:space="preserve">  FEV</v>
          </cell>
          <cell r="E6" t="str">
            <v xml:space="preserve">   MAR</v>
          </cell>
          <cell r="F6" t="str">
            <v xml:space="preserve">   1º TRIM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2º TRIM</v>
          </cell>
          <cell r="K6" t="str">
            <v xml:space="preserve">1º SEM </v>
          </cell>
          <cell r="L6" t="str">
            <v>JUL</v>
          </cell>
          <cell r="M6" t="str">
            <v>AGO</v>
          </cell>
          <cell r="N6" t="str">
            <v>SET</v>
          </cell>
          <cell r="O6" t="str">
            <v>3º TRIM</v>
          </cell>
          <cell r="P6" t="str">
            <v>OUT</v>
          </cell>
          <cell r="Q6" t="str">
            <v>NOV</v>
          </cell>
          <cell r="R6" t="str">
            <v>DEZ</v>
          </cell>
          <cell r="S6" t="str">
            <v>4º TRIM</v>
          </cell>
          <cell r="T6" t="str">
            <v>2º SEM</v>
          </cell>
          <cell r="U6" t="str">
            <v>T O T A L</v>
          </cell>
        </row>
        <row r="7">
          <cell r="B7" t="str">
            <v>A - MERCADO INTERNO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 t="str">
            <v>Petrobras Dist.  BR</v>
          </cell>
          <cell r="C8">
            <v>452253</v>
          </cell>
          <cell r="D8">
            <v>432798</v>
          </cell>
          <cell r="E8">
            <v>440109</v>
          </cell>
          <cell r="F8">
            <v>1325160</v>
          </cell>
          <cell r="G8">
            <v>493616</v>
          </cell>
          <cell r="H8">
            <v>506895</v>
          </cell>
          <cell r="I8">
            <v>484911</v>
          </cell>
          <cell r="J8">
            <v>0</v>
          </cell>
          <cell r="K8">
            <v>1325160</v>
          </cell>
          <cell r="L8">
            <v>515320</v>
          </cell>
          <cell r="M8">
            <v>496509</v>
          </cell>
          <cell r="N8">
            <v>504769</v>
          </cell>
          <cell r="O8">
            <v>0</v>
          </cell>
          <cell r="P8">
            <v>558512</v>
          </cell>
          <cell r="Q8">
            <v>524648</v>
          </cell>
          <cell r="R8">
            <v>535856</v>
          </cell>
          <cell r="S8">
            <v>0</v>
          </cell>
          <cell r="T8">
            <v>0</v>
          </cell>
          <cell r="U8">
            <v>1325160</v>
          </cell>
        </row>
        <row r="9">
          <cell r="B9" t="str">
            <v>Ajuste</v>
          </cell>
          <cell r="C9">
            <v>-30687</v>
          </cell>
          <cell r="D9">
            <v>-31185</v>
          </cell>
          <cell r="E9">
            <v>-35653</v>
          </cell>
          <cell r="F9">
            <v>-97525</v>
          </cell>
          <cell r="G9">
            <v>493616</v>
          </cell>
          <cell r="H9">
            <v>506895</v>
          </cell>
          <cell r="I9">
            <v>484911</v>
          </cell>
          <cell r="J9">
            <v>0</v>
          </cell>
          <cell r="K9">
            <v>-97525</v>
          </cell>
          <cell r="L9">
            <v>515320</v>
          </cell>
          <cell r="M9">
            <v>496509</v>
          </cell>
          <cell r="N9">
            <v>504769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-97525</v>
          </cell>
        </row>
        <row r="10">
          <cell r="B10" t="str">
            <v>Sub-total</v>
          </cell>
          <cell r="C10">
            <v>421566</v>
          </cell>
          <cell r="D10">
            <v>401613</v>
          </cell>
          <cell r="E10">
            <v>404456</v>
          </cell>
          <cell r="F10">
            <v>1227635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1227635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1227635</v>
          </cell>
        </row>
        <row r="11">
          <cell r="B11" t="str">
            <v>B - MERCADO EXTERNO</v>
          </cell>
        </row>
        <row r="12">
          <cell r="B12" t="str">
            <v>B - MERCADO EXTERNO</v>
          </cell>
          <cell r="C12">
            <v>32036</v>
          </cell>
          <cell r="D12">
            <v>13061</v>
          </cell>
          <cell r="E12">
            <v>21647</v>
          </cell>
          <cell r="F12">
            <v>66744</v>
          </cell>
          <cell r="G12">
            <v>20826</v>
          </cell>
          <cell r="H12">
            <v>47657</v>
          </cell>
          <cell r="I12">
            <v>23667</v>
          </cell>
          <cell r="J12">
            <v>92150</v>
          </cell>
          <cell r="K12">
            <v>158894</v>
          </cell>
          <cell r="L12">
            <v>39929</v>
          </cell>
          <cell r="M12">
            <v>26817</v>
          </cell>
          <cell r="N12">
            <v>43400</v>
          </cell>
          <cell r="O12">
            <v>110146</v>
          </cell>
          <cell r="P12">
            <v>15286</v>
          </cell>
          <cell r="Q12">
            <v>23950</v>
          </cell>
          <cell r="R12">
            <v>23349</v>
          </cell>
          <cell r="S12">
            <v>0</v>
          </cell>
          <cell r="T12">
            <v>110146</v>
          </cell>
          <cell r="U12">
            <v>269040</v>
          </cell>
        </row>
        <row r="13">
          <cell r="B13" t="str">
            <v>Brasoil</v>
          </cell>
          <cell r="C13">
            <v>32036</v>
          </cell>
          <cell r="D13">
            <v>13061</v>
          </cell>
          <cell r="E13">
            <v>21647</v>
          </cell>
          <cell r="F13">
            <v>66744</v>
          </cell>
          <cell r="G13">
            <v>20826</v>
          </cell>
          <cell r="H13">
            <v>47657</v>
          </cell>
          <cell r="I13">
            <v>23667</v>
          </cell>
          <cell r="J13">
            <v>0</v>
          </cell>
          <cell r="K13">
            <v>66744</v>
          </cell>
          <cell r="L13">
            <v>39929</v>
          </cell>
          <cell r="M13">
            <v>26817</v>
          </cell>
          <cell r="N13">
            <v>43400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66744</v>
          </cell>
        </row>
        <row r="14">
          <cell r="B14" t="str">
            <v xml:space="preserve">    Sub-total</v>
          </cell>
          <cell r="C14">
            <v>32036</v>
          </cell>
          <cell r="D14">
            <v>13061</v>
          </cell>
          <cell r="E14">
            <v>21647</v>
          </cell>
          <cell r="F14">
            <v>66744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66744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66744</v>
          </cell>
        </row>
        <row r="15">
          <cell r="B15" t="str">
            <v>C - PRESTAÇÃO DE SERVIÇOS</v>
          </cell>
        </row>
        <row r="16">
          <cell r="B16" t="str">
            <v>C - PRESTAÇÃO DE SERVIÇOS</v>
          </cell>
          <cell r="C16">
            <v>0</v>
          </cell>
          <cell r="D16">
            <v>0</v>
          </cell>
          <cell r="E16">
            <v>145</v>
          </cell>
          <cell r="F16">
            <v>145</v>
          </cell>
          <cell r="G16">
            <v>484</v>
          </cell>
          <cell r="H16">
            <v>138</v>
          </cell>
          <cell r="I16">
            <v>222</v>
          </cell>
          <cell r="J16">
            <v>844</v>
          </cell>
          <cell r="K16">
            <v>989</v>
          </cell>
          <cell r="L16">
            <v>286</v>
          </cell>
          <cell r="M16">
            <v>241.5</v>
          </cell>
          <cell r="N16">
            <v>488.6</v>
          </cell>
          <cell r="O16">
            <v>1016.1</v>
          </cell>
          <cell r="P16">
            <v>1103</v>
          </cell>
          <cell r="Q16">
            <v>292</v>
          </cell>
          <cell r="R16">
            <v>286</v>
          </cell>
          <cell r="S16">
            <v>0</v>
          </cell>
          <cell r="T16">
            <v>1016.1</v>
          </cell>
          <cell r="U16">
            <v>2005.1</v>
          </cell>
        </row>
        <row r="17">
          <cell r="B17" t="str">
            <v>Petrobrás Dist.  BR</v>
          </cell>
          <cell r="C17">
            <v>0</v>
          </cell>
          <cell r="D17">
            <v>0</v>
          </cell>
          <cell r="E17">
            <v>145</v>
          </cell>
          <cell r="F17">
            <v>145</v>
          </cell>
          <cell r="G17">
            <v>484</v>
          </cell>
          <cell r="H17">
            <v>138</v>
          </cell>
          <cell r="I17">
            <v>222</v>
          </cell>
          <cell r="J17">
            <v>0</v>
          </cell>
          <cell r="K17">
            <v>145</v>
          </cell>
          <cell r="L17">
            <v>286</v>
          </cell>
          <cell r="M17">
            <v>241.5</v>
          </cell>
          <cell r="N17">
            <v>488.6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145</v>
          </cell>
        </row>
        <row r="18">
          <cell r="B18" t="str">
            <v>Sub-total</v>
          </cell>
          <cell r="C18">
            <v>0</v>
          </cell>
          <cell r="D18">
            <v>0</v>
          </cell>
          <cell r="E18">
            <v>145</v>
          </cell>
          <cell r="F18">
            <v>145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145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145</v>
          </cell>
        </row>
        <row r="19">
          <cell r="B19" t="str">
            <v xml:space="preserve">      T O T A L</v>
          </cell>
          <cell r="C19">
            <v>473228</v>
          </cell>
          <cell r="D19">
            <v>435158</v>
          </cell>
          <cell r="E19">
            <v>450754</v>
          </cell>
          <cell r="F19">
            <v>1359140</v>
          </cell>
          <cell r="G19">
            <v>514926</v>
          </cell>
          <cell r="H19">
            <v>554690</v>
          </cell>
          <cell r="I19">
            <v>508800</v>
          </cell>
          <cell r="J19">
            <v>1578416</v>
          </cell>
          <cell r="K19">
            <v>2937556</v>
          </cell>
          <cell r="L19">
            <v>555535</v>
          </cell>
          <cell r="M19">
            <v>523567.5</v>
          </cell>
          <cell r="N19">
            <v>548657.6</v>
          </cell>
          <cell r="O19">
            <v>1627760.1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1627760.1</v>
          </cell>
          <cell r="U19">
            <v>4565316.0999999996</v>
          </cell>
        </row>
        <row r="20">
          <cell r="B20" t="str">
            <v xml:space="preserve">      T O T A L</v>
          </cell>
          <cell r="C20">
            <v>453602</v>
          </cell>
          <cell r="D20">
            <v>414674</v>
          </cell>
          <cell r="E20">
            <v>426248</v>
          </cell>
          <cell r="F20">
            <v>1294524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1294524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1294524</v>
          </cell>
        </row>
        <row r="21">
          <cell r="B21" t="str">
            <v>E - ENCARGOS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E - ENCARGOS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1. IPI</v>
          </cell>
          <cell r="C23">
            <v>63975</v>
          </cell>
          <cell r="D23">
            <v>60204</v>
          </cell>
          <cell r="E23">
            <v>59092</v>
          </cell>
          <cell r="F23">
            <v>0</v>
          </cell>
          <cell r="G23">
            <v>83516</v>
          </cell>
          <cell r="H23">
            <v>80817</v>
          </cell>
          <cell r="I23">
            <v>80750</v>
          </cell>
          <cell r="J23">
            <v>0</v>
          </cell>
          <cell r="K23">
            <v>0</v>
          </cell>
          <cell r="L23">
            <v>88723</v>
          </cell>
          <cell r="M23">
            <v>78874</v>
          </cell>
          <cell r="N23">
            <v>82293</v>
          </cell>
          <cell r="O23">
            <v>0</v>
          </cell>
          <cell r="P23">
            <v>90281</v>
          </cell>
          <cell r="Q23">
            <v>85767</v>
          </cell>
          <cell r="R23">
            <v>109550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2. F U P</v>
          </cell>
          <cell r="C24">
            <v>63975</v>
          </cell>
          <cell r="D24">
            <v>60204</v>
          </cell>
          <cell r="E24">
            <v>59092</v>
          </cell>
          <cell r="F24">
            <v>183271</v>
          </cell>
          <cell r="G24">
            <v>76112</v>
          </cell>
          <cell r="H24">
            <v>73797</v>
          </cell>
          <cell r="I24">
            <v>68841</v>
          </cell>
          <cell r="J24">
            <v>0</v>
          </cell>
          <cell r="K24">
            <v>183271</v>
          </cell>
          <cell r="L24">
            <v>70323</v>
          </cell>
          <cell r="M24">
            <v>70523</v>
          </cell>
          <cell r="N24">
            <v>68409</v>
          </cell>
          <cell r="O24">
            <v>0</v>
          </cell>
          <cell r="P24">
            <v>78984</v>
          </cell>
          <cell r="Q24">
            <v>69230</v>
          </cell>
          <cell r="R24">
            <v>72238</v>
          </cell>
          <cell r="S24">
            <v>0</v>
          </cell>
          <cell r="T24">
            <v>0</v>
          </cell>
          <cell r="U24">
            <v>183271</v>
          </cell>
        </row>
        <row r="25">
          <cell r="B25" t="str">
            <v>3. I C M S</v>
          </cell>
          <cell r="C25">
            <v>60123</v>
          </cell>
          <cell r="D25">
            <v>58047</v>
          </cell>
          <cell r="E25">
            <v>61596</v>
          </cell>
          <cell r="F25">
            <v>179766</v>
          </cell>
          <cell r="G25">
            <v>-9007</v>
          </cell>
          <cell r="H25">
            <v>-10841</v>
          </cell>
          <cell r="I25">
            <v>-9775</v>
          </cell>
          <cell r="J25">
            <v>0</v>
          </cell>
          <cell r="K25">
            <v>179766</v>
          </cell>
          <cell r="L25">
            <v>-10819</v>
          </cell>
          <cell r="M25">
            <v>-10557</v>
          </cell>
          <cell r="N25">
            <v>-11054</v>
          </cell>
          <cell r="O25">
            <v>0</v>
          </cell>
          <cell r="P25">
            <v>-11462</v>
          </cell>
          <cell r="Q25">
            <v>-11579</v>
          </cell>
          <cell r="R25">
            <v>-5475</v>
          </cell>
          <cell r="S25">
            <v>0</v>
          </cell>
          <cell r="T25">
            <v>0</v>
          </cell>
          <cell r="U25">
            <v>179766</v>
          </cell>
        </row>
        <row r="26">
          <cell r="B26" t="str">
            <v>5. F U P A</v>
          </cell>
          <cell r="C26">
            <v>-11176</v>
          </cell>
          <cell r="D26">
            <v>-11130</v>
          </cell>
          <cell r="E26">
            <v>-11561</v>
          </cell>
          <cell r="F26">
            <v>-33867</v>
          </cell>
          <cell r="G26">
            <v>3208</v>
          </cell>
          <cell r="H26">
            <v>3295</v>
          </cell>
          <cell r="I26">
            <v>3152</v>
          </cell>
          <cell r="J26">
            <v>0</v>
          </cell>
          <cell r="K26">
            <v>-33867</v>
          </cell>
          <cell r="L26">
            <v>3380</v>
          </cell>
          <cell r="M26">
            <v>3227</v>
          </cell>
          <cell r="N26">
            <v>3280.9</v>
          </cell>
          <cell r="O26">
            <v>0</v>
          </cell>
          <cell r="P26">
            <v>3630</v>
          </cell>
          <cell r="Q26">
            <v>3407</v>
          </cell>
          <cell r="R26">
            <v>3483</v>
          </cell>
          <cell r="S26">
            <v>0</v>
          </cell>
          <cell r="T26">
            <v>0</v>
          </cell>
          <cell r="U26">
            <v>-33867</v>
          </cell>
        </row>
        <row r="27">
          <cell r="B27" t="str">
            <v>6. P A S E P</v>
          </cell>
          <cell r="C27">
            <v>2868</v>
          </cell>
          <cell r="D27">
            <v>2744</v>
          </cell>
          <cell r="E27">
            <v>2788</v>
          </cell>
          <cell r="F27">
            <v>8400</v>
          </cell>
          <cell r="G27">
            <v>9872</v>
          </cell>
          <cell r="H27">
            <v>10138</v>
          </cell>
          <cell r="I27">
            <v>9699</v>
          </cell>
          <cell r="J27">
            <v>0</v>
          </cell>
          <cell r="K27">
            <v>8400</v>
          </cell>
          <cell r="L27">
            <v>10401.200000000001</v>
          </cell>
          <cell r="M27">
            <v>9930.4</v>
          </cell>
          <cell r="N27">
            <v>10095.299999999999</v>
          </cell>
          <cell r="O27">
            <v>0</v>
          </cell>
          <cell r="P27">
            <v>11170</v>
          </cell>
          <cell r="Q27">
            <v>10483</v>
          </cell>
          <cell r="R27">
            <v>10717</v>
          </cell>
          <cell r="S27">
            <v>0</v>
          </cell>
          <cell r="T27">
            <v>0</v>
          </cell>
          <cell r="U27">
            <v>8400</v>
          </cell>
        </row>
        <row r="28">
          <cell r="B28" t="str">
            <v>7. C O F I N S</v>
          </cell>
          <cell r="C28">
            <v>8824</v>
          </cell>
          <cell r="D28">
            <v>8442</v>
          </cell>
          <cell r="E28">
            <v>8579</v>
          </cell>
          <cell r="F28">
            <v>25845</v>
          </cell>
          <cell r="G28">
            <v>1</v>
          </cell>
          <cell r="H28">
            <v>2</v>
          </cell>
          <cell r="I28">
            <v>2</v>
          </cell>
          <cell r="J28">
            <v>0</v>
          </cell>
          <cell r="K28">
            <v>25845</v>
          </cell>
          <cell r="L28">
            <v>2.4</v>
          </cell>
          <cell r="M28">
            <v>1.2</v>
          </cell>
          <cell r="N28">
            <v>1.6</v>
          </cell>
          <cell r="O28">
            <v>0</v>
          </cell>
          <cell r="P28">
            <v>27</v>
          </cell>
          <cell r="Q28">
            <v>2</v>
          </cell>
          <cell r="R28">
            <v>2</v>
          </cell>
          <cell r="S28">
            <v>0</v>
          </cell>
          <cell r="T28">
            <v>0</v>
          </cell>
          <cell r="U28">
            <v>25845</v>
          </cell>
        </row>
        <row r="29">
          <cell r="B29" t="str">
            <v>8. Outros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 xml:space="preserve">      T O T A L</v>
          </cell>
          <cell r="C30">
            <v>124614</v>
          </cell>
          <cell r="D30">
            <v>118307</v>
          </cell>
          <cell r="E30">
            <v>120497</v>
          </cell>
          <cell r="F30">
            <v>363418</v>
          </cell>
          <cell r="G30">
            <v>163702</v>
          </cell>
          <cell r="H30">
            <v>157208</v>
          </cell>
          <cell r="I30">
            <v>152669</v>
          </cell>
          <cell r="J30">
            <v>473579</v>
          </cell>
          <cell r="K30">
            <v>836997</v>
          </cell>
          <cell r="L30">
            <v>162010.6</v>
          </cell>
          <cell r="M30">
            <v>151998.6</v>
          </cell>
          <cell r="N30">
            <v>153025.79999999999</v>
          </cell>
          <cell r="O30">
            <v>467035.00000000006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467035.00000000006</v>
          </cell>
          <cell r="U30">
            <v>1304031.9999999998</v>
          </cell>
        </row>
        <row r="31">
          <cell r="B31" t="str">
            <v xml:space="preserve">      T O T A L</v>
          </cell>
          <cell r="C31">
            <v>124614</v>
          </cell>
          <cell r="D31">
            <v>118307</v>
          </cell>
          <cell r="E31">
            <v>120494</v>
          </cell>
          <cell r="F31">
            <v>363415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363415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363415</v>
          </cell>
        </row>
        <row r="32">
          <cell r="B32" t="str">
            <v>F - VENDAS LIQUIDAS</v>
          </cell>
          <cell r="C32">
            <v>348614</v>
          </cell>
          <cell r="D32">
            <v>316851</v>
          </cell>
          <cell r="E32">
            <v>330257</v>
          </cell>
          <cell r="F32">
            <v>995722</v>
          </cell>
          <cell r="G32">
            <v>351224</v>
          </cell>
          <cell r="H32">
            <v>397482</v>
          </cell>
          <cell r="I32">
            <v>356131</v>
          </cell>
          <cell r="J32">
            <v>1104837</v>
          </cell>
          <cell r="K32">
            <v>2100559</v>
          </cell>
          <cell r="L32">
            <v>393524.4</v>
          </cell>
          <cell r="M32">
            <v>371568.9</v>
          </cell>
          <cell r="N32">
            <v>395631.8</v>
          </cell>
          <cell r="O32">
            <v>1160725.1000000001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1160725.1000000001</v>
          </cell>
          <cell r="U32">
            <v>3261284.0999999996</v>
          </cell>
        </row>
        <row r="33">
          <cell r="B33" t="str">
            <v>F - VENDAS LIQUIDAS</v>
          </cell>
          <cell r="C33">
            <v>328988</v>
          </cell>
          <cell r="D33">
            <v>296367</v>
          </cell>
          <cell r="E33">
            <v>305754</v>
          </cell>
          <cell r="F33">
            <v>931109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931109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931109</v>
          </cell>
        </row>
        <row r="45">
          <cell r="B45" t="str">
            <v>PETROBRAS - PETRÓLEO BRASILEIRO S.A.</v>
          </cell>
        </row>
        <row r="46">
          <cell r="B46" t="str">
            <v>PETROBRAS - PETRÓLEO BRASILEIRO S.A.</v>
          </cell>
        </row>
        <row r="47">
          <cell r="B47" t="str">
            <v>VENDAS BRUTAS - SUBSIDIÁRIAS - VALORES CORRIGIDOS</v>
          </cell>
        </row>
        <row r="48">
          <cell r="B48" t="str">
            <v>VENDAS BRUTAS - SUBSIDIÁRIAS - VALORES CORRIGIDOS</v>
          </cell>
        </row>
        <row r="49">
          <cell r="C49" t="str">
            <v xml:space="preserve">   JAN</v>
          </cell>
          <cell r="D49" t="str">
            <v xml:space="preserve">  FEV</v>
          </cell>
          <cell r="E49" t="str">
            <v xml:space="preserve">   MAR</v>
          </cell>
          <cell r="F49" t="str">
            <v xml:space="preserve">   1º TRIM</v>
          </cell>
          <cell r="G49" t="str">
            <v>ABR</v>
          </cell>
          <cell r="H49" t="str">
            <v>MAI</v>
          </cell>
          <cell r="I49" t="str">
            <v>JUN</v>
          </cell>
          <cell r="J49" t="str">
            <v>2º TRIM</v>
          </cell>
          <cell r="K49" t="str">
            <v>1º SEM</v>
          </cell>
          <cell r="L49" t="str">
            <v>JUL</v>
          </cell>
          <cell r="M49" t="str">
            <v>AGO</v>
          </cell>
          <cell r="N49" t="str">
            <v>SET</v>
          </cell>
          <cell r="O49" t="str">
            <v>3º TRIM</v>
          </cell>
          <cell r="P49" t="str">
            <v>OUT</v>
          </cell>
          <cell r="Q49" t="str">
            <v>NOV</v>
          </cell>
          <cell r="R49" t="str">
            <v>DEZ</v>
          </cell>
          <cell r="S49" t="str">
            <v>4º TRIM</v>
          </cell>
          <cell r="T49" t="str">
            <v>2º SEM</v>
          </cell>
          <cell r="U49" t="str">
            <v>T O T A L</v>
          </cell>
        </row>
        <row r="50">
          <cell r="B50" t="str">
            <v>A - MERCADO INTERNO</v>
          </cell>
          <cell r="C50" t="str">
            <v xml:space="preserve">   JAN</v>
          </cell>
          <cell r="D50" t="str">
            <v xml:space="preserve">  FEV</v>
          </cell>
          <cell r="E50" t="str">
            <v xml:space="preserve">   MAR</v>
          </cell>
          <cell r="F50" t="str">
            <v xml:space="preserve">   1º TRIM</v>
          </cell>
          <cell r="G50" t="str">
            <v>ABR</v>
          </cell>
          <cell r="H50" t="str">
            <v>MAI</v>
          </cell>
          <cell r="I50" t="str">
            <v>JUN</v>
          </cell>
          <cell r="J50" t="str">
            <v>2º TRIM</v>
          </cell>
          <cell r="K50" t="str">
            <v>1º SEM</v>
          </cell>
          <cell r="L50" t="str">
            <v>JUL</v>
          </cell>
          <cell r="M50" t="str">
            <v>AGO</v>
          </cell>
          <cell r="N50" t="str">
            <v>SET</v>
          </cell>
          <cell r="O50" t="str">
            <v>3º TRIM</v>
          </cell>
          <cell r="P50" t="str">
            <v>OUT</v>
          </cell>
          <cell r="Q50" t="str">
            <v>NOV</v>
          </cell>
          <cell r="R50" t="str">
            <v>DEZ</v>
          </cell>
          <cell r="S50" t="str">
            <v>4º TRIM</v>
          </cell>
          <cell r="T50" t="str">
            <v>2º SEM</v>
          </cell>
          <cell r="U50" t="str">
            <v>T O T A L</v>
          </cell>
        </row>
        <row r="51">
          <cell r="B51" t="str">
            <v>A - MERCADO INTERNO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510882</v>
          </cell>
          <cell r="H51">
            <v>520183</v>
          </cell>
          <cell r="I51">
            <v>490007</v>
          </cell>
          <cell r="J51">
            <v>1521072</v>
          </cell>
          <cell r="K51">
            <v>2879902</v>
          </cell>
          <cell r="L51">
            <v>455904</v>
          </cell>
          <cell r="M51">
            <v>439262</v>
          </cell>
          <cell r="N51">
            <v>446569</v>
          </cell>
          <cell r="O51">
            <v>1341735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1341735</v>
          </cell>
          <cell r="U51">
            <v>4221637</v>
          </cell>
        </row>
        <row r="52">
          <cell r="B52" t="str">
            <v>Petrobras Dist.  BR</v>
          </cell>
          <cell r="C52">
            <v>466497</v>
          </cell>
          <cell r="D52">
            <v>437869</v>
          </cell>
          <cell r="E52">
            <v>441970</v>
          </cell>
          <cell r="F52">
            <v>1346336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1346336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1346336</v>
          </cell>
        </row>
        <row r="53">
          <cell r="B53" t="str">
            <v>Ajuste</v>
          </cell>
          <cell r="C53">
            <v>-31653</v>
          </cell>
          <cell r="D53">
            <v>-31550</v>
          </cell>
          <cell r="E53">
            <v>-35804</v>
          </cell>
          <cell r="F53">
            <v>-99007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-99007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-99007</v>
          </cell>
        </row>
        <row r="54">
          <cell r="B54" t="str">
            <v>Sub-total</v>
          </cell>
          <cell r="C54">
            <v>434844</v>
          </cell>
          <cell r="D54">
            <v>406319</v>
          </cell>
          <cell r="E54">
            <v>406166</v>
          </cell>
          <cell r="F54">
            <v>1247329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1247329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1247329</v>
          </cell>
        </row>
        <row r="55">
          <cell r="B55" t="str">
            <v>Brasoil</v>
          </cell>
          <cell r="C55">
            <v>34201</v>
          </cell>
          <cell r="D55">
            <v>13676</v>
          </cell>
          <cell r="E55">
            <v>22499</v>
          </cell>
          <cell r="F55">
            <v>70376</v>
          </cell>
          <cell r="G55">
            <v>21554</v>
          </cell>
          <cell r="H55">
            <v>48906</v>
          </cell>
          <cell r="I55">
            <v>23916</v>
          </cell>
          <cell r="J55">
            <v>94376</v>
          </cell>
          <cell r="K55">
            <v>164752</v>
          </cell>
          <cell r="L55">
            <v>35325</v>
          </cell>
          <cell r="M55">
            <v>23725</v>
          </cell>
          <cell r="N55">
            <v>38396</v>
          </cell>
          <cell r="O55">
            <v>97446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97446</v>
          </cell>
          <cell r="U55">
            <v>262198</v>
          </cell>
        </row>
        <row r="56">
          <cell r="B56" t="str">
            <v>B - MERCADO EXTERNO</v>
          </cell>
          <cell r="C56">
            <v>34201</v>
          </cell>
          <cell r="D56">
            <v>13676</v>
          </cell>
          <cell r="E56">
            <v>22499</v>
          </cell>
          <cell r="F56">
            <v>70376</v>
          </cell>
          <cell r="G56">
            <v>21554</v>
          </cell>
          <cell r="H56">
            <v>48906</v>
          </cell>
          <cell r="I56">
            <v>23916</v>
          </cell>
          <cell r="J56">
            <v>94376</v>
          </cell>
          <cell r="K56">
            <v>164752</v>
          </cell>
          <cell r="L56">
            <v>35325</v>
          </cell>
          <cell r="M56">
            <v>23725</v>
          </cell>
          <cell r="N56">
            <v>38396</v>
          </cell>
          <cell r="O56">
            <v>97446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97446</v>
          </cell>
          <cell r="U56">
            <v>262198</v>
          </cell>
        </row>
        <row r="57">
          <cell r="B57" t="str">
            <v>Brasoil</v>
          </cell>
          <cell r="C57">
            <v>33045</v>
          </cell>
          <cell r="D57">
            <v>13214</v>
          </cell>
          <cell r="E57">
            <v>21739</v>
          </cell>
          <cell r="F57">
            <v>67998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67998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67998</v>
          </cell>
        </row>
        <row r="58">
          <cell r="B58" t="str">
            <v xml:space="preserve">    Sub-total</v>
          </cell>
          <cell r="C58">
            <v>33045</v>
          </cell>
          <cell r="D58">
            <v>13214</v>
          </cell>
          <cell r="E58">
            <v>21739</v>
          </cell>
          <cell r="F58">
            <v>67998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67998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67998</v>
          </cell>
        </row>
        <row r="59">
          <cell r="B59" t="str">
            <v>Petrobrás Dist.  BR</v>
          </cell>
          <cell r="C59">
            <v>0</v>
          </cell>
          <cell r="D59">
            <v>0</v>
          </cell>
          <cell r="E59">
            <v>151</v>
          </cell>
          <cell r="F59">
            <v>151</v>
          </cell>
          <cell r="G59">
            <v>501</v>
          </cell>
          <cell r="H59">
            <v>142</v>
          </cell>
          <cell r="I59">
            <v>224</v>
          </cell>
          <cell r="J59">
            <v>867</v>
          </cell>
          <cell r="K59">
            <v>1018</v>
          </cell>
          <cell r="L59">
            <v>253</v>
          </cell>
          <cell r="M59">
            <v>214</v>
          </cell>
          <cell r="N59">
            <v>432</v>
          </cell>
          <cell r="O59">
            <v>899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899</v>
          </cell>
          <cell r="U59">
            <v>1917</v>
          </cell>
        </row>
        <row r="60">
          <cell r="B60" t="str">
            <v>C - PRESTAÇÃO DE SERVIÇOS</v>
          </cell>
          <cell r="C60">
            <v>0</v>
          </cell>
          <cell r="D60">
            <v>0</v>
          </cell>
          <cell r="E60">
            <v>151</v>
          </cell>
          <cell r="F60">
            <v>151</v>
          </cell>
          <cell r="G60">
            <v>501</v>
          </cell>
          <cell r="H60">
            <v>142</v>
          </cell>
          <cell r="I60">
            <v>224</v>
          </cell>
          <cell r="J60">
            <v>867</v>
          </cell>
          <cell r="K60">
            <v>1018</v>
          </cell>
          <cell r="L60">
            <v>253</v>
          </cell>
          <cell r="M60">
            <v>214</v>
          </cell>
          <cell r="N60">
            <v>432</v>
          </cell>
          <cell r="O60">
            <v>899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899</v>
          </cell>
          <cell r="U60">
            <v>1917</v>
          </cell>
        </row>
        <row r="61">
          <cell r="B61" t="str">
            <v>Petrobrás Dist.  BR</v>
          </cell>
          <cell r="C61">
            <v>0</v>
          </cell>
          <cell r="D61">
            <v>0</v>
          </cell>
          <cell r="E61">
            <v>146</v>
          </cell>
          <cell r="F61">
            <v>146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146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146</v>
          </cell>
        </row>
        <row r="62">
          <cell r="B62" t="str">
            <v>Sub-total</v>
          </cell>
          <cell r="C62">
            <v>0</v>
          </cell>
          <cell r="D62">
            <v>0</v>
          </cell>
          <cell r="E62">
            <v>146</v>
          </cell>
          <cell r="F62">
            <v>146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146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146</v>
          </cell>
        </row>
        <row r="64">
          <cell r="B64" t="str">
            <v xml:space="preserve">      T O T A L</v>
          </cell>
          <cell r="C64">
            <v>467889</v>
          </cell>
          <cell r="D64">
            <v>419533</v>
          </cell>
          <cell r="E64">
            <v>428051</v>
          </cell>
          <cell r="F64">
            <v>1315473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1315473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1315473</v>
          </cell>
        </row>
        <row r="65">
          <cell r="B65" t="str">
            <v>1. IPI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B66" t="str">
            <v>E - ENCARGOS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1. IPI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2. F U P</v>
          </cell>
          <cell r="C68">
            <v>65990</v>
          </cell>
          <cell r="D68">
            <v>60909</v>
          </cell>
          <cell r="E68">
            <v>59342</v>
          </cell>
          <cell r="F68">
            <v>186241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186241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186241</v>
          </cell>
        </row>
        <row r="69">
          <cell r="B69" t="str">
            <v>3. I C M S</v>
          </cell>
          <cell r="C69">
            <v>62017</v>
          </cell>
          <cell r="D69">
            <v>58727</v>
          </cell>
          <cell r="E69">
            <v>61857</v>
          </cell>
          <cell r="F69">
            <v>182601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182601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182601</v>
          </cell>
        </row>
        <row r="70">
          <cell r="B70" t="str">
            <v>5. F U P A</v>
          </cell>
          <cell r="C70">
            <v>-11528</v>
          </cell>
          <cell r="D70">
            <v>-11260</v>
          </cell>
          <cell r="E70">
            <v>-11610</v>
          </cell>
          <cell r="F70">
            <v>-34398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-34398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-34398</v>
          </cell>
        </row>
        <row r="71">
          <cell r="B71" t="str">
            <v>6. P A S E P</v>
          </cell>
          <cell r="C71">
            <v>2958</v>
          </cell>
          <cell r="D71">
            <v>2776</v>
          </cell>
          <cell r="E71">
            <v>2800</v>
          </cell>
          <cell r="F71">
            <v>8534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8534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8534</v>
          </cell>
        </row>
        <row r="72">
          <cell r="B72" t="str">
            <v>7. C O F I N S</v>
          </cell>
          <cell r="C72">
            <v>9102</v>
          </cell>
          <cell r="D72">
            <v>8541</v>
          </cell>
          <cell r="E72">
            <v>8615</v>
          </cell>
          <cell r="F72">
            <v>26258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26258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26258</v>
          </cell>
        </row>
        <row r="73">
          <cell r="B73" t="str">
            <v>8. Outros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5">
          <cell r="B75" t="str">
            <v xml:space="preserve">      T O T A L</v>
          </cell>
          <cell r="C75">
            <v>128539</v>
          </cell>
          <cell r="D75">
            <v>119693</v>
          </cell>
          <cell r="E75">
            <v>121004</v>
          </cell>
          <cell r="F75">
            <v>369236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369236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369236</v>
          </cell>
        </row>
        <row r="77">
          <cell r="B77" t="str">
            <v>F - VENDAS LIQUIDAS</v>
          </cell>
          <cell r="C77">
            <v>339350</v>
          </cell>
          <cell r="D77">
            <v>299840</v>
          </cell>
          <cell r="E77">
            <v>307047</v>
          </cell>
          <cell r="F77">
            <v>946237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946237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946237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sumo Base de Calculo"/>
      <sheetName val="Indices de preços"/>
      <sheetName val="RESUMO"/>
      <sheetName val="01.Rede em Aço"/>
      <sheetName val="02.Rede em PEAD"/>
      <sheetName val="03.GASVIT Aporte"/>
      <sheetName val="04.Ramais Res e Com"/>
      <sheetName val="05.Ramais Outros"/>
      <sheetName val="06.Conversões"/>
      <sheetName val="07.Conversões Andamento"/>
      <sheetName val="08.Obras Em Andamento"/>
      <sheetName val="09. Máq Equip Operacionais"/>
      <sheetName val="10.Estação controle pressão"/>
      <sheetName val="11.Estação odorização"/>
      <sheetName val="12.Pontos de Recebimento"/>
      <sheetName val="13.Veículos e Equip Transp"/>
      <sheetName val="14.Terrenos"/>
      <sheetName val="15.Servidão de Passagem"/>
      <sheetName val="16.Edificações Obras civ Benfei"/>
      <sheetName val="17.Equip e Móveis Adm"/>
      <sheetName val="18.Equip proc dados"/>
      <sheetName val="19.Software e Licenças"/>
      <sheetName val="20.Ativos totalmente Depreciado"/>
      <sheetName val="21.Ativos fora da base"/>
      <sheetName val="21.1 Térmica"/>
      <sheetName val="21.2 Fiscalização ARSP-SETAPE"/>
      <sheetName val="22. Fiscalização ARSP-Setape "/>
      <sheetName val="22.1 Fiscalização - Manter"/>
      <sheetName val="22.2 Fiscalização - Baixar"/>
    </sheetNames>
    <sheetDataSet>
      <sheetData sheetId="0"/>
      <sheetData sheetId="1"/>
      <sheetData sheetId="2"/>
      <sheetData sheetId="3">
        <row r="103">
          <cell r="BG103">
            <v>243008927.8208493</v>
          </cell>
          <cell r="BH103">
            <v>-124377924.60542813</v>
          </cell>
          <cell r="BI103">
            <v>118631003.21542116</v>
          </cell>
          <cell r="BK103">
            <v>138167706.92897204</v>
          </cell>
          <cell r="BL103">
            <v>-65739085.993845016</v>
          </cell>
          <cell r="BM103">
            <v>72428620.935127109</v>
          </cell>
        </row>
      </sheetData>
      <sheetData sheetId="4">
        <row r="133">
          <cell r="BG133">
            <v>110050766.08069411</v>
          </cell>
          <cell r="BH133">
            <v>-41788733.929611824</v>
          </cell>
          <cell r="BI133">
            <v>68262032.151082337</v>
          </cell>
          <cell r="BK133">
            <v>73718929.146594852</v>
          </cell>
          <cell r="BL133">
            <v>-25964770.19698447</v>
          </cell>
          <cell r="BM133">
            <v>47754158.94961036</v>
          </cell>
        </row>
      </sheetData>
      <sheetData sheetId="5">
        <row r="28">
          <cell r="BG28">
            <v>29126844.910941873</v>
          </cell>
          <cell r="BH28">
            <v>-9587586.4498516992</v>
          </cell>
          <cell r="BI28">
            <v>19539258.461090174</v>
          </cell>
          <cell r="BK28">
            <v>20332120.259999998</v>
          </cell>
          <cell r="BL28">
            <v>-6692656.2522500008</v>
          </cell>
          <cell r="BM28">
            <v>13639464.007749999</v>
          </cell>
        </row>
      </sheetData>
      <sheetData sheetId="6">
        <row r="9189">
          <cell r="BD9189">
            <v>36618306.622416437</v>
          </cell>
          <cell r="BE9189">
            <v>-16118642.377988357</v>
          </cell>
          <cell r="BF9189">
            <v>20499664.244429592</v>
          </cell>
          <cell r="BH9189">
            <v>23261332.652255535</v>
          </cell>
          <cell r="BI9189">
            <v>-9344799.5345138889</v>
          </cell>
          <cell r="BJ9189">
            <v>13916533.117740331</v>
          </cell>
        </row>
      </sheetData>
      <sheetData sheetId="7">
        <row r="201">
          <cell r="BE201">
            <v>24941754.490916464</v>
          </cell>
          <cell r="BF201">
            <v>-12262582.580731295</v>
          </cell>
          <cell r="BG201">
            <v>12679171.910185164</v>
          </cell>
          <cell r="BI201">
            <v>14876075.595412977</v>
          </cell>
          <cell r="BJ201">
            <v>-6499314.7582603591</v>
          </cell>
          <cell r="BK201">
            <v>8376760.8371526105</v>
          </cell>
        </row>
      </sheetData>
      <sheetData sheetId="8">
        <row r="5172">
          <cell r="DJ5172">
            <v>15230188.599272152</v>
          </cell>
          <cell r="DK5172">
            <v>-5833296.4964441322</v>
          </cell>
          <cell r="DL5172">
            <v>9396892.1028280761</v>
          </cell>
          <cell r="DS5172">
            <v>12707184.980290934</v>
          </cell>
          <cell r="DT5172">
            <v>-4698528.6661356911</v>
          </cell>
          <cell r="DU5172">
            <v>8008656.3141558636</v>
          </cell>
        </row>
      </sheetData>
      <sheetData sheetId="9">
        <row r="113">
          <cell r="DL113">
            <v>3640710.3286490701</v>
          </cell>
          <cell r="DM113">
            <v>-222206.07486896237</v>
          </cell>
          <cell r="DN113">
            <v>3418504.2537801079</v>
          </cell>
          <cell r="DU113">
            <v>3530210.9957438339</v>
          </cell>
          <cell r="DV113">
            <v>-191021.64063176812</v>
          </cell>
          <cell r="DW113">
            <v>3339189.355112066</v>
          </cell>
        </row>
      </sheetData>
      <sheetData sheetId="10">
        <row r="247">
          <cell r="DK247">
            <v>8277451.9534042776</v>
          </cell>
          <cell r="DL247">
            <v>-736020.60932586901</v>
          </cell>
          <cell r="DM247">
            <v>7541431.3440784067</v>
          </cell>
          <cell r="DT247">
            <v>7655711.8074329291</v>
          </cell>
          <cell r="DU247">
            <v>-594974.68341643573</v>
          </cell>
          <cell r="DV247">
            <v>7060737.1240164917</v>
          </cell>
        </row>
      </sheetData>
      <sheetData sheetId="11">
        <row r="711">
          <cell r="BG711">
            <v>19150569.629795894</v>
          </cell>
          <cell r="BH711">
            <v>-8127747.0844662553</v>
          </cell>
          <cell r="BI711">
            <v>11022822.545329642</v>
          </cell>
          <cell r="BK711">
            <v>12145925.339999976</v>
          </cell>
          <cell r="BL711">
            <v>-4849569.1289166687</v>
          </cell>
          <cell r="BM711">
            <v>7296356.2110833442</v>
          </cell>
        </row>
      </sheetData>
      <sheetData sheetId="12">
        <row r="160">
          <cell r="BI160">
            <v>16604181.622508464</v>
          </cell>
          <cell r="BJ160">
            <v>-8210182.8277007965</v>
          </cell>
          <cell r="BK160">
            <v>8393998.7948076651</v>
          </cell>
          <cell r="BM160">
            <v>9801495.5199999996</v>
          </cell>
          <cell r="BN160">
            <v>-4431459.7942083338</v>
          </cell>
          <cell r="BO160">
            <v>5370035.7257916639</v>
          </cell>
        </row>
      </sheetData>
      <sheetData sheetId="13">
        <row r="18">
          <cell r="BG18">
            <v>2601597.9163654479</v>
          </cell>
          <cell r="BH18">
            <v>-1224581.7436069679</v>
          </cell>
          <cell r="BI18">
            <v>1377016.1727584798</v>
          </cell>
          <cell r="BK18">
            <v>1564110.7399999998</v>
          </cell>
          <cell r="BL18">
            <v>-704076.04762500001</v>
          </cell>
          <cell r="BM18">
            <v>860034.69237499998</v>
          </cell>
        </row>
      </sheetData>
      <sheetData sheetId="14">
        <row r="20">
          <cell r="BG20">
            <v>3978144.0036130007</v>
          </cell>
          <cell r="BH20">
            <v>-1482812.544974159</v>
          </cell>
          <cell r="BI20">
            <v>2495331.4586388418</v>
          </cell>
          <cell r="BK20">
            <v>2643319.02</v>
          </cell>
          <cell r="BL20">
            <v>-965538.91354166658</v>
          </cell>
          <cell r="BM20">
            <v>1677780.1064583336</v>
          </cell>
        </row>
      </sheetData>
      <sheetData sheetId="15">
        <row r="12">
          <cell r="BG12">
            <v>877332.89815188153</v>
          </cell>
          <cell r="BH12">
            <v>-248577.65447636644</v>
          </cell>
          <cell r="BI12">
            <v>628755.24367551506</v>
          </cell>
          <cell r="BK12">
            <v>659894.56999999995</v>
          </cell>
          <cell r="BL12">
            <v>-186970.12816666666</v>
          </cell>
          <cell r="BM12">
            <v>472924.44183333329</v>
          </cell>
        </row>
      </sheetData>
      <sheetData sheetId="16">
        <row r="13">
          <cell r="BG13">
            <v>713050.72042956715</v>
          </cell>
          <cell r="BH13">
            <v>-122950.61680244573</v>
          </cell>
          <cell r="BI13">
            <v>590100.10362712154</v>
          </cell>
          <cell r="BK13">
            <v>595144.4</v>
          </cell>
          <cell r="BL13">
            <v>-95920.642500000002</v>
          </cell>
          <cell r="BM13">
            <v>499223.75750000001</v>
          </cell>
        </row>
      </sheetData>
      <sheetData sheetId="17">
        <row r="193">
          <cell r="BE193">
            <v>1439955.5161322299</v>
          </cell>
          <cell r="BF193">
            <v>-657487.45064782375</v>
          </cell>
          <cell r="BG193">
            <v>782468.06548440689</v>
          </cell>
          <cell r="BI193">
            <v>885326.59399999981</v>
          </cell>
          <cell r="BJ193">
            <v>-385535.57807500008</v>
          </cell>
          <cell r="BK193">
            <v>499791.01592499996</v>
          </cell>
        </row>
      </sheetData>
      <sheetData sheetId="18">
        <row r="51">
          <cell r="BG51">
            <v>9195273.5598028973</v>
          </cell>
          <cell r="BH51">
            <v>-2967132.1214992707</v>
          </cell>
          <cell r="BI51">
            <v>6228141.438303628</v>
          </cell>
          <cell r="BK51">
            <v>6594079.6999999993</v>
          </cell>
          <cell r="BL51">
            <v>-2044845.784541666</v>
          </cell>
          <cell r="BM51">
            <v>4549233.9154583337</v>
          </cell>
        </row>
      </sheetData>
      <sheetData sheetId="19">
        <row r="49">
          <cell r="BG49">
            <v>279057.99387419969</v>
          </cell>
          <cell r="BH49">
            <v>-117962.49941346452</v>
          </cell>
          <cell r="BI49">
            <v>161095.49446073506</v>
          </cell>
          <cell r="BK49">
            <v>180301.96000000002</v>
          </cell>
          <cell r="BL49">
            <v>-70199.67120833337</v>
          </cell>
          <cell r="BM49">
            <v>110102.28879166668</v>
          </cell>
        </row>
      </sheetData>
      <sheetData sheetId="20">
        <row r="101">
          <cell r="BJ101">
            <v>1289370.98186698</v>
          </cell>
          <cell r="BK101">
            <v>-440890.35579607473</v>
          </cell>
          <cell r="BL101">
            <v>848480.62607090548</v>
          </cell>
          <cell r="BN101">
            <v>910195.79999999981</v>
          </cell>
          <cell r="BO101">
            <v>-280586.58645833324</v>
          </cell>
          <cell r="BP101">
            <v>629609.2135416664</v>
          </cell>
        </row>
      </sheetData>
      <sheetData sheetId="21">
        <row r="129">
          <cell r="BG129">
            <v>5695007.7958601369</v>
          </cell>
          <cell r="BH129">
            <v>-2484783.5596590326</v>
          </cell>
          <cell r="BI129">
            <v>3210224.2362011061</v>
          </cell>
          <cell r="BK129">
            <v>3596452.5200000005</v>
          </cell>
          <cell r="BL129">
            <v>-1480629.3616249997</v>
          </cell>
          <cell r="BM129">
            <v>2115823.1583749996</v>
          </cell>
        </row>
      </sheetData>
      <sheetData sheetId="22">
        <row r="18">
          <cell r="G18">
            <v>4245187.13</v>
          </cell>
          <cell r="H18">
            <v>-4245187.13</v>
          </cell>
          <cell r="M18">
            <v>19389718.090262596</v>
          </cell>
          <cell r="N18">
            <v>-19389718.090262596</v>
          </cell>
          <cell r="O18">
            <v>0</v>
          </cell>
        </row>
      </sheetData>
      <sheetData sheetId="23">
        <row r="615">
          <cell r="BC615">
            <v>15965651.833506938</v>
          </cell>
          <cell r="BD615">
            <v>-7700850.4833953911</v>
          </cell>
          <cell r="BE615">
            <v>8264801.3501115302</v>
          </cell>
          <cell r="BG615">
            <v>9467703.0900000166</v>
          </cell>
          <cell r="BH615">
            <v>-4269137.7940416755</v>
          </cell>
          <cell r="BI615">
            <v>5198565.2959583411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olume_margem_LB"/>
      <sheetName val="Tabela MD"/>
    </sheetNames>
    <sheetDataSet>
      <sheetData sheetId="0"/>
      <sheetData sheetId="1">
        <row r="105">
          <cell r="B105">
            <v>3.7090669328660057E-2</v>
          </cell>
          <cell r="C105">
            <v>3.7387760718898287E-2</v>
          </cell>
          <cell r="D105">
            <v>0</v>
          </cell>
          <cell r="E105">
            <v>0</v>
          </cell>
          <cell r="F105">
            <v>0</v>
          </cell>
          <cell r="G105">
            <v>3.2643880359449144E-2</v>
          </cell>
          <cell r="H105">
            <v>3.3937905104430496E-2</v>
          </cell>
          <cell r="I105">
            <v>3.3937905104430496E-2</v>
          </cell>
          <cell r="J105">
            <v>3.3937905104430496E-2</v>
          </cell>
          <cell r="K105">
            <v>3.3937905104430496E-2</v>
          </cell>
          <cell r="L105">
            <v>3.3937905104430496E-2</v>
          </cell>
          <cell r="M105">
            <v>3.8875682708015655E-2</v>
          </cell>
          <cell r="N105">
            <v>0</v>
          </cell>
        </row>
        <row r="110">
          <cell r="B110">
            <v>8.0440945466571439</v>
          </cell>
          <cell r="C110">
            <v>0.57917994357142866</v>
          </cell>
          <cell r="D110">
            <v>0.14697646</v>
          </cell>
          <cell r="E110">
            <v>0.14697646</v>
          </cell>
          <cell r="F110">
            <v>0.14697646</v>
          </cell>
          <cell r="G110">
            <v>1.0113834271428572</v>
          </cell>
          <cell r="H110">
            <v>1.0514753269714285</v>
          </cell>
          <cell r="I110">
            <v>1.0514753269714285</v>
          </cell>
          <cell r="J110">
            <v>1.0514753269714285</v>
          </cell>
          <cell r="K110">
            <v>1.0514753269714285</v>
          </cell>
          <cell r="L110">
            <v>1.0514753269714285</v>
          </cell>
          <cell r="M110">
            <v>0.60223736268571471</v>
          </cell>
          <cell r="N110">
            <v>0.15298779840000001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umo Base de Calculo"/>
      <sheetName val="Indices de preços"/>
      <sheetName val="RESUMO"/>
      <sheetName val="01.Rede em Aço"/>
      <sheetName val="02.Rede em PEAD"/>
      <sheetName val="03.GASVIT Aporte"/>
      <sheetName val="04.Ramais Res e Com"/>
      <sheetName val="05.Ramais Outros"/>
      <sheetName val="06.Conversões"/>
      <sheetName val="07.Conversões Andamento"/>
      <sheetName val="08.Obras Em Andamento"/>
      <sheetName val="09. Máq Equip Operacionais"/>
      <sheetName val="10.Estação controle pressão"/>
      <sheetName val="11.Estação odorização"/>
      <sheetName val="12.Pontos de Recebimento"/>
      <sheetName val="13.Veículos e Equip Transp"/>
      <sheetName val="14.Terrenos"/>
      <sheetName val="15.Servidão de Passagem"/>
      <sheetName val="16.Edificações Obras civ Benfei"/>
      <sheetName val="17.Equip e Móveis Adm"/>
      <sheetName val="18.Equip proc dados"/>
      <sheetName val="19.Software e Licenças"/>
      <sheetName val="20.Ativos totalmente Depreciado"/>
      <sheetName val="21.Ativos fora da base"/>
      <sheetName val="21.1 Térmica"/>
      <sheetName val="21.2 Fiscalização ARSP-SETAPE"/>
      <sheetName val="22. Fiscalização ARSP-Setape "/>
      <sheetName val="22.1 Fiscalização - Manter"/>
      <sheetName val="22.2 Fiscalização - Baixar"/>
    </sheetNames>
    <sheetDataSet>
      <sheetData sheetId="0" refreshError="1"/>
      <sheetData sheetId="1">
        <row r="10">
          <cell r="A10" t="str">
            <v>1944.1</v>
          </cell>
          <cell r="B10">
            <v>8.3713759999999996E-14</v>
          </cell>
        </row>
        <row r="11">
          <cell r="A11" t="str">
            <v>1944.2</v>
          </cell>
          <cell r="B11">
            <v>8.4926999999999995E-14</v>
          </cell>
        </row>
        <row r="12">
          <cell r="A12" t="str">
            <v>1944.3</v>
          </cell>
          <cell r="B12">
            <v>8.6140239999999994E-14</v>
          </cell>
        </row>
        <row r="13">
          <cell r="A13" t="str">
            <v>1944.4</v>
          </cell>
          <cell r="B13">
            <v>8.7353480000000006E-14</v>
          </cell>
        </row>
        <row r="14">
          <cell r="A14" t="str">
            <v>1944.5</v>
          </cell>
          <cell r="B14">
            <v>8.8566730000000003E-14</v>
          </cell>
        </row>
        <row r="15">
          <cell r="A15" t="str">
            <v>1944.6</v>
          </cell>
          <cell r="B15">
            <v>8.9779970000000003E-14</v>
          </cell>
        </row>
        <row r="16">
          <cell r="A16" t="str">
            <v>1944.7</v>
          </cell>
          <cell r="B16">
            <v>9.0993210000000002E-14</v>
          </cell>
        </row>
        <row r="17">
          <cell r="A17" t="str">
            <v>1944.8</v>
          </cell>
          <cell r="B17">
            <v>9.2206459999999999E-14</v>
          </cell>
        </row>
        <row r="18">
          <cell r="A18" t="str">
            <v>1944.9</v>
          </cell>
          <cell r="B18">
            <v>9.3419699999999998E-14</v>
          </cell>
        </row>
        <row r="19">
          <cell r="A19" t="str">
            <v>1944.10</v>
          </cell>
          <cell r="B19">
            <v>9.5846179999999997E-14</v>
          </cell>
        </row>
        <row r="20">
          <cell r="A20" t="str">
            <v>1944.11</v>
          </cell>
          <cell r="B20">
            <v>9.8272670000000006E-14</v>
          </cell>
        </row>
        <row r="21">
          <cell r="A21" t="str">
            <v>1944.12</v>
          </cell>
          <cell r="B21">
            <v>9.8272670000000006E-14</v>
          </cell>
        </row>
        <row r="22">
          <cell r="A22" t="str">
            <v>1945.1</v>
          </cell>
          <cell r="B22">
            <v>9.9485910000000005E-14</v>
          </cell>
        </row>
        <row r="23">
          <cell r="A23" t="str">
            <v>1945.2</v>
          </cell>
          <cell r="B23">
            <v>1.019124E-13</v>
          </cell>
        </row>
        <row r="24">
          <cell r="A24" t="str">
            <v>1945.3</v>
          </cell>
          <cell r="B24">
            <v>1.006991E-13</v>
          </cell>
        </row>
        <row r="25">
          <cell r="A25" t="str">
            <v>1945.4</v>
          </cell>
          <cell r="B25">
            <v>1.006991E-13</v>
          </cell>
        </row>
        <row r="26">
          <cell r="A26" t="str">
            <v>1945.5</v>
          </cell>
          <cell r="B26">
            <v>1.019124E-13</v>
          </cell>
        </row>
        <row r="27">
          <cell r="A27" t="str">
            <v>1945.6</v>
          </cell>
          <cell r="B27">
            <v>1.031256E-13</v>
          </cell>
        </row>
        <row r="28">
          <cell r="A28" t="str">
            <v>1945.7</v>
          </cell>
          <cell r="B28">
            <v>1.043388E-13</v>
          </cell>
        </row>
        <row r="29">
          <cell r="A29" t="str">
            <v>1945.8</v>
          </cell>
          <cell r="B29">
            <v>1.055521E-13</v>
          </cell>
        </row>
        <row r="30">
          <cell r="A30" t="str">
            <v>1945.9</v>
          </cell>
          <cell r="B30">
            <v>1.055521E-13</v>
          </cell>
        </row>
        <row r="31">
          <cell r="A31" t="str">
            <v>1945.10</v>
          </cell>
          <cell r="B31">
            <v>1.067653E-13</v>
          </cell>
        </row>
        <row r="32">
          <cell r="A32" t="str">
            <v>1945.11</v>
          </cell>
          <cell r="B32">
            <v>1.079786E-13</v>
          </cell>
        </row>
        <row r="33">
          <cell r="A33" t="str">
            <v>1945.12</v>
          </cell>
          <cell r="B33">
            <v>1.091918E-13</v>
          </cell>
        </row>
        <row r="34">
          <cell r="A34" t="str">
            <v>1946.1</v>
          </cell>
          <cell r="B34">
            <v>1.104051E-13</v>
          </cell>
        </row>
        <row r="35">
          <cell r="A35" t="str">
            <v>1946.2</v>
          </cell>
          <cell r="B35">
            <v>1.116183E-13</v>
          </cell>
        </row>
        <row r="36">
          <cell r="A36" t="str">
            <v>1946.3</v>
          </cell>
          <cell r="B36">
            <v>1.128315E-13</v>
          </cell>
        </row>
        <row r="37">
          <cell r="A37" t="str">
            <v>1946.4</v>
          </cell>
          <cell r="B37">
            <v>1.1404480000000001E-13</v>
          </cell>
        </row>
        <row r="38">
          <cell r="A38" t="str">
            <v>1946.5</v>
          </cell>
          <cell r="B38">
            <v>1.1525800000000001E-13</v>
          </cell>
        </row>
        <row r="39">
          <cell r="A39" t="str">
            <v>1946.6</v>
          </cell>
          <cell r="B39">
            <v>1.188978E-13</v>
          </cell>
        </row>
        <row r="40">
          <cell r="A40" t="str">
            <v>1946.7</v>
          </cell>
          <cell r="B40">
            <v>1.2132420000000001E-13</v>
          </cell>
        </row>
        <row r="41">
          <cell r="A41" t="str">
            <v>1946.8</v>
          </cell>
          <cell r="B41">
            <v>1.261772E-13</v>
          </cell>
        </row>
        <row r="42">
          <cell r="A42" t="str">
            <v>1946.9</v>
          </cell>
          <cell r="B42">
            <v>1.298169E-13</v>
          </cell>
        </row>
        <row r="43">
          <cell r="A43" t="str">
            <v>1946.10</v>
          </cell>
          <cell r="B43">
            <v>1.3103020000000001E-13</v>
          </cell>
        </row>
        <row r="44">
          <cell r="A44" t="str">
            <v>1946.11</v>
          </cell>
          <cell r="B44">
            <v>1.3224339999999999E-13</v>
          </cell>
        </row>
        <row r="45">
          <cell r="A45" t="str">
            <v>1946.12</v>
          </cell>
          <cell r="B45">
            <v>1.3345670000000001E-13</v>
          </cell>
        </row>
        <row r="46">
          <cell r="A46" t="str">
            <v>1947.1</v>
          </cell>
          <cell r="B46">
            <v>1.3830959999999999E-13</v>
          </cell>
        </row>
        <row r="47">
          <cell r="A47" t="str">
            <v>1947.2</v>
          </cell>
          <cell r="B47">
            <v>1.395229E-13</v>
          </cell>
        </row>
        <row r="48">
          <cell r="A48" t="str">
            <v>1947.3</v>
          </cell>
          <cell r="B48">
            <v>1.4073610000000001E-13</v>
          </cell>
        </row>
        <row r="49">
          <cell r="A49" t="str">
            <v>1947.4</v>
          </cell>
          <cell r="B49">
            <v>1.3709640000000001E-13</v>
          </cell>
        </row>
        <row r="50">
          <cell r="A50" t="str">
            <v>1947.5</v>
          </cell>
          <cell r="B50">
            <v>1.358832E-13</v>
          </cell>
        </row>
        <row r="51">
          <cell r="A51" t="str">
            <v>1947.6</v>
          </cell>
          <cell r="B51">
            <v>1.3466989999999999E-13</v>
          </cell>
        </row>
        <row r="52">
          <cell r="A52" t="str">
            <v>1947.7</v>
          </cell>
          <cell r="B52">
            <v>1.3224339999999999E-13</v>
          </cell>
        </row>
        <row r="53">
          <cell r="A53" t="str">
            <v>1947.8</v>
          </cell>
          <cell r="B53">
            <v>1.3224339999999999E-13</v>
          </cell>
        </row>
        <row r="54">
          <cell r="A54" t="str">
            <v>1947.9</v>
          </cell>
          <cell r="B54">
            <v>1.3345670000000001E-13</v>
          </cell>
        </row>
        <row r="55">
          <cell r="A55" t="str">
            <v>1947.10</v>
          </cell>
          <cell r="B55">
            <v>1.3345670000000001E-13</v>
          </cell>
        </row>
        <row r="56">
          <cell r="A56" t="str">
            <v>1947.11</v>
          </cell>
          <cell r="B56">
            <v>1.3466989999999999E-13</v>
          </cell>
        </row>
        <row r="57">
          <cell r="A57" t="str">
            <v>1947.12</v>
          </cell>
          <cell r="B57">
            <v>1.3709640000000001E-13</v>
          </cell>
        </row>
        <row r="58">
          <cell r="A58" t="str">
            <v>1948.1</v>
          </cell>
          <cell r="B58">
            <v>1.4073610000000001E-13</v>
          </cell>
        </row>
        <row r="59">
          <cell r="A59" t="str">
            <v>1948.2</v>
          </cell>
          <cell r="B59">
            <v>1.4437589999999999E-13</v>
          </cell>
        </row>
        <row r="60">
          <cell r="A60" t="str">
            <v>1948.3</v>
          </cell>
          <cell r="B60">
            <v>1.4680230000000001E-13</v>
          </cell>
        </row>
        <row r="61">
          <cell r="A61" t="str">
            <v>1948.4</v>
          </cell>
          <cell r="B61">
            <v>1.455891E-13</v>
          </cell>
        </row>
        <row r="62">
          <cell r="A62" t="str">
            <v>1948.5</v>
          </cell>
          <cell r="B62">
            <v>1.4437589999999999E-13</v>
          </cell>
        </row>
        <row r="63">
          <cell r="A63" t="str">
            <v>1948.6</v>
          </cell>
          <cell r="B63">
            <v>1.455891E-13</v>
          </cell>
        </row>
        <row r="64">
          <cell r="A64" t="str">
            <v>1948.7</v>
          </cell>
          <cell r="B64">
            <v>1.4437589999999999E-13</v>
          </cell>
        </row>
        <row r="65">
          <cell r="A65" t="str">
            <v>1948.8</v>
          </cell>
          <cell r="B65">
            <v>1.455891E-13</v>
          </cell>
        </row>
        <row r="66">
          <cell r="A66" t="str">
            <v>1948.9</v>
          </cell>
          <cell r="B66">
            <v>1.455891E-13</v>
          </cell>
        </row>
        <row r="67">
          <cell r="A67" t="str">
            <v>1948.10</v>
          </cell>
          <cell r="B67">
            <v>1.455891E-13</v>
          </cell>
        </row>
        <row r="68">
          <cell r="A68" t="str">
            <v>1948.11</v>
          </cell>
          <cell r="B68">
            <v>1.4680230000000001E-13</v>
          </cell>
        </row>
        <row r="69">
          <cell r="A69" t="str">
            <v>1948.12</v>
          </cell>
          <cell r="B69">
            <v>1.4801559999999999E-13</v>
          </cell>
        </row>
        <row r="70">
          <cell r="A70" t="str">
            <v>1949.1</v>
          </cell>
          <cell r="B70">
            <v>1.5044209999999999E-13</v>
          </cell>
        </row>
        <row r="71">
          <cell r="A71" t="str">
            <v>1949.2</v>
          </cell>
          <cell r="B71">
            <v>1.5165529999999999E-13</v>
          </cell>
        </row>
        <row r="72">
          <cell r="A72" t="str">
            <v>1949.3</v>
          </cell>
          <cell r="B72">
            <v>1.5165529999999999E-13</v>
          </cell>
        </row>
        <row r="73">
          <cell r="A73" t="str">
            <v>1949.4</v>
          </cell>
          <cell r="B73">
            <v>1.5165529999999999E-13</v>
          </cell>
        </row>
        <row r="74">
          <cell r="A74" t="str">
            <v>1949.5</v>
          </cell>
          <cell r="B74">
            <v>1.5165529999999999E-13</v>
          </cell>
        </row>
        <row r="75">
          <cell r="A75" t="str">
            <v>1949.6</v>
          </cell>
          <cell r="B75">
            <v>1.5165529999999999E-13</v>
          </cell>
        </row>
        <row r="76">
          <cell r="A76" t="str">
            <v>1949.7</v>
          </cell>
          <cell r="B76">
            <v>1.5286860000000001E-13</v>
          </cell>
        </row>
        <row r="77">
          <cell r="A77" t="str">
            <v>1949.8</v>
          </cell>
          <cell r="B77">
            <v>1.5408179999999999E-13</v>
          </cell>
        </row>
        <row r="78">
          <cell r="A78" t="str">
            <v>1949.9</v>
          </cell>
          <cell r="B78">
            <v>1.55295E-13</v>
          </cell>
        </row>
        <row r="79">
          <cell r="A79" t="str">
            <v>1949.10</v>
          </cell>
          <cell r="B79">
            <v>1.589348E-13</v>
          </cell>
        </row>
        <row r="80">
          <cell r="A80" t="str">
            <v>1949.11</v>
          </cell>
          <cell r="B80">
            <v>1.6621420000000001E-13</v>
          </cell>
        </row>
        <row r="81">
          <cell r="A81" t="str">
            <v>1949.12</v>
          </cell>
          <cell r="B81">
            <v>1.6621420000000001E-13</v>
          </cell>
        </row>
        <row r="82">
          <cell r="A82" t="str">
            <v>1950.1</v>
          </cell>
          <cell r="B82">
            <v>1.686407E-13</v>
          </cell>
        </row>
        <row r="83">
          <cell r="A83" t="str">
            <v>1950.2</v>
          </cell>
          <cell r="B83">
            <v>1.686407E-13</v>
          </cell>
        </row>
        <row r="84">
          <cell r="A84" t="str">
            <v>1950.3</v>
          </cell>
          <cell r="B84">
            <v>1.65001E-13</v>
          </cell>
        </row>
        <row r="85">
          <cell r="A85" t="str">
            <v>1950.4</v>
          </cell>
          <cell r="B85">
            <v>1.6378770000000001E-13</v>
          </cell>
        </row>
        <row r="86">
          <cell r="A86" t="str">
            <v>1950.5</v>
          </cell>
          <cell r="B86">
            <v>1.65001E-13</v>
          </cell>
        </row>
        <row r="87">
          <cell r="A87" t="str">
            <v>1950.6</v>
          </cell>
          <cell r="B87">
            <v>1.6621420000000001E-13</v>
          </cell>
        </row>
        <row r="88">
          <cell r="A88" t="str">
            <v>1950.7</v>
          </cell>
          <cell r="B88">
            <v>1.6985399999999999E-13</v>
          </cell>
        </row>
        <row r="89">
          <cell r="A89" t="str">
            <v>1950.8</v>
          </cell>
          <cell r="B89">
            <v>1.747069E-13</v>
          </cell>
        </row>
        <row r="90">
          <cell r="A90" t="str">
            <v>1950.9</v>
          </cell>
          <cell r="B90">
            <v>1.7955990000000001E-13</v>
          </cell>
        </row>
        <row r="91">
          <cell r="A91" t="str">
            <v>1950.10</v>
          </cell>
          <cell r="B91">
            <v>1.844129E-13</v>
          </cell>
        </row>
        <row r="92">
          <cell r="A92" t="str">
            <v>1950.11</v>
          </cell>
          <cell r="B92">
            <v>1.844129E-13</v>
          </cell>
        </row>
        <row r="93">
          <cell r="A93" t="str">
            <v>1950.12</v>
          </cell>
          <cell r="B93">
            <v>1.868394E-13</v>
          </cell>
        </row>
        <row r="94">
          <cell r="A94" t="str">
            <v>1951.1</v>
          </cell>
          <cell r="B94">
            <v>1.9290559999999999E-13</v>
          </cell>
        </row>
        <row r="95">
          <cell r="A95" t="str">
            <v>1951.2</v>
          </cell>
          <cell r="B95">
            <v>1.9533210000000001E-13</v>
          </cell>
        </row>
        <row r="96">
          <cell r="A96" t="str">
            <v>1951.3</v>
          </cell>
          <cell r="B96">
            <v>2.0018499999999999E-13</v>
          </cell>
        </row>
        <row r="97">
          <cell r="A97" t="str">
            <v>1951.4</v>
          </cell>
          <cell r="B97">
            <v>2.0261149999999999E-13</v>
          </cell>
        </row>
        <row r="98">
          <cell r="A98" t="str">
            <v>1951.5</v>
          </cell>
          <cell r="B98">
            <v>2.0503800000000001E-13</v>
          </cell>
        </row>
        <row r="99">
          <cell r="A99" t="str">
            <v>1951.6</v>
          </cell>
          <cell r="B99">
            <v>2.0261149999999999E-13</v>
          </cell>
        </row>
        <row r="100">
          <cell r="A100" t="str">
            <v>1951.7</v>
          </cell>
          <cell r="B100">
            <v>1.977585E-13</v>
          </cell>
        </row>
        <row r="101">
          <cell r="A101" t="str">
            <v>1951.8</v>
          </cell>
          <cell r="B101">
            <v>2.0018499999999999E-13</v>
          </cell>
        </row>
        <row r="102">
          <cell r="A102" t="str">
            <v>1951.9</v>
          </cell>
          <cell r="B102">
            <v>2.0139830000000001E-13</v>
          </cell>
        </row>
        <row r="103">
          <cell r="A103" t="str">
            <v>1951.10</v>
          </cell>
          <cell r="B103">
            <v>2.0503800000000001E-13</v>
          </cell>
        </row>
        <row r="104">
          <cell r="A104" t="str">
            <v>1951.11</v>
          </cell>
          <cell r="B104">
            <v>2.0625119999999999E-13</v>
          </cell>
        </row>
        <row r="105">
          <cell r="A105" t="str">
            <v>1951.12</v>
          </cell>
          <cell r="B105">
            <v>2.09891E-13</v>
          </cell>
        </row>
        <row r="106">
          <cell r="A106" t="str">
            <v>1952.1</v>
          </cell>
          <cell r="B106">
            <v>2.171704E-13</v>
          </cell>
        </row>
        <row r="107">
          <cell r="A107" t="str">
            <v>1952.2</v>
          </cell>
          <cell r="B107">
            <v>2.2081020000000001E-13</v>
          </cell>
        </row>
        <row r="108">
          <cell r="A108" t="str">
            <v>1952.3</v>
          </cell>
          <cell r="B108">
            <v>2.2081020000000001E-13</v>
          </cell>
        </row>
        <row r="109">
          <cell r="A109" t="str">
            <v>1952.4</v>
          </cell>
          <cell r="B109">
            <v>2.2081020000000001E-13</v>
          </cell>
        </row>
        <row r="110">
          <cell r="A110" t="str">
            <v>1952.5</v>
          </cell>
          <cell r="B110">
            <v>2.2202339999999999E-13</v>
          </cell>
        </row>
        <row r="111">
          <cell r="A111" t="str">
            <v>1952.6</v>
          </cell>
          <cell r="B111">
            <v>2.232366E-13</v>
          </cell>
        </row>
        <row r="112">
          <cell r="A112" t="str">
            <v>1952.7</v>
          </cell>
          <cell r="B112">
            <v>2.2687640000000001E-13</v>
          </cell>
        </row>
        <row r="113">
          <cell r="A113" t="str">
            <v>1952.8</v>
          </cell>
          <cell r="B113">
            <v>2.2808960000000001E-13</v>
          </cell>
        </row>
        <row r="114">
          <cell r="A114" t="str">
            <v>1952.9</v>
          </cell>
          <cell r="B114">
            <v>2.2687640000000001E-13</v>
          </cell>
        </row>
        <row r="115">
          <cell r="A115" t="str">
            <v>1952.10</v>
          </cell>
          <cell r="B115">
            <v>2.2808960000000001E-13</v>
          </cell>
        </row>
        <row r="116">
          <cell r="A116" t="str">
            <v>1952.11</v>
          </cell>
          <cell r="B116">
            <v>2.3415579999999998E-13</v>
          </cell>
        </row>
        <row r="117">
          <cell r="A117" t="str">
            <v>1952.12</v>
          </cell>
          <cell r="B117">
            <v>2.365823E-13</v>
          </cell>
        </row>
        <row r="118">
          <cell r="A118" t="str">
            <v>1953.1</v>
          </cell>
          <cell r="B118">
            <v>2.3900880000000002E-13</v>
          </cell>
        </row>
        <row r="119">
          <cell r="A119" t="str">
            <v>1953.2</v>
          </cell>
          <cell r="B119">
            <v>2.4143529999999999E-13</v>
          </cell>
        </row>
        <row r="120">
          <cell r="A120" t="str">
            <v>1953.3</v>
          </cell>
          <cell r="B120">
            <v>2.4750150000000001E-13</v>
          </cell>
        </row>
        <row r="121">
          <cell r="A121" t="str">
            <v>1953.4</v>
          </cell>
          <cell r="B121">
            <v>2.4750150000000001E-13</v>
          </cell>
        </row>
        <row r="122">
          <cell r="A122" t="str">
            <v>1953.5</v>
          </cell>
          <cell r="B122">
            <v>2.4628829999999998E-13</v>
          </cell>
        </row>
        <row r="123">
          <cell r="A123" t="str">
            <v>1953.6</v>
          </cell>
          <cell r="B123">
            <v>2.4992799999999998E-13</v>
          </cell>
        </row>
        <row r="124">
          <cell r="A124" t="str">
            <v>1953.7</v>
          </cell>
          <cell r="B124">
            <v>2.5478100000000002E-13</v>
          </cell>
        </row>
        <row r="125">
          <cell r="A125" t="str">
            <v>1953.8</v>
          </cell>
          <cell r="B125">
            <v>2.6448689999999999E-13</v>
          </cell>
        </row>
        <row r="126">
          <cell r="A126" t="str">
            <v>1953.9</v>
          </cell>
          <cell r="B126">
            <v>2.681266E-13</v>
          </cell>
        </row>
        <row r="127">
          <cell r="A127" t="str">
            <v>1953.10</v>
          </cell>
          <cell r="B127">
            <v>2.7540610000000001E-13</v>
          </cell>
        </row>
        <row r="128">
          <cell r="A128" t="str">
            <v>1953.11</v>
          </cell>
          <cell r="B128">
            <v>2.7904580000000001E-13</v>
          </cell>
        </row>
        <row r="129">
          <cell r="A129" t="str">
            <v>1953.12</v>
          </cell>
          <cell r="B129">
            <v>2.8511199999999998E-13</v>
          </cell>
        </row>
        <row r="130">
          <cell r="A130" t="str">
            <v>1954.1</v>
          </cell>
          <cell r="B130">
            <v>2.9347729999999998E-13</v>
          </cell>
        </row>
        <row r="131">
          <cell r="A131" t="str">
            <v>1954.2</v>
          </cell>
          <cell r="B131">
            <v>3.007416E-13</v>
          </cell>
        </row>
        <row r="132">
          <cell r="A132" t="str">
            <v>1954.3</v>
          </cell>
          <cell r="B132">
            <v>3.0655310000000001E-13</v>
          </cell>
        </row>
        <row r="133">
          <cell r="A133" t="str">
            <v>1954.4</v>
          </cell>
          <cell r="B133">
            <v>3.1817590000000002E-13</v>
          </cell>
        </row>
        <row r="134">
          <cell r="A134" t="str">
            <v>1954.5</v>
          </cell>
          <cell r="B134">
            <v>3.2398739999999998E-13</v>
          </cell>
        </row>
        <row r="135">
          <cell r="A135" t="str">
            <v>1954.6</v>
          </cell>
          <cell r="B135">
            <v>3.2834590000000002E-13</v>
          </cell>
        </row>
        <row r="136">
          <cell r="A136" t="str">
            <v>1954.7</v>
          </cell>
          <cell r="B136">
            <v>3.3270450000000001E-13</v>
          </cell>
        </row>
        <row r="137">
          <cell r="A137" t="str">
            <v>1954.8</v>
          </cell>
          <cell r="B137">
            <v>3.3561019999999998E-13</v>
          </cell>
        </row>
        <row r="138">
          <cell r="A138" t="str">
            <v>1954.9</v>
          </cell>
          <cell r="B138">
            <v>3.4432740000000002E-13</v>
          </cell>
        </row>
        <row r="139">
          <cell r="A139" t="str">
            <v>1954.10</v>
          </cell>
          <cell r="B139">
            <v>3.4578019999999998E-13</v>
          </cell>
        </row>
        <row r="140">
          <cell r="A140" t="str">
            <v>1954.11</v>
          </cell>
          <cell r="B140">
            <v>3.530445E-13</v>
          </cell>
        </row>
        <row r="141">
          <cell r="A141" t="str">
            <v>1954.12</v>
          </cell>
          <cell r="B141">
            <v>3.5885600000000001E-13</v>
          </cell>
        </row>
        <row r="142">
          <cell r="A142" t="str">
            <v>1955.1</v>
          </cell>
          <cell r="B142">
            <v>3.6466740000000001E-13</v>
          </cell>
        </row>
        <row r="143">
          <cell r="A143" t="str">
            <v>1955.2</v>
          </cell>
          <cell r="B143">
            <v>3.6466740000000001E-13</v>
          </cell>
        </row>
        <row r="144">
          <cell r="A144" t="str">
            <v>1955.3</v>
          </cell>
          <cell r="B144">
            <v>3.6757309999999999E-13</v>
          </cell>
        </row>
        <row r="145">
          <cell r="A145" t="str">
            <v>1955.4</v>
          </cell>
          <cell r="B145">
            <v>3.7483740000000001E-13</v>
          </cell>
        </row>
        <row r="146">
          <cell r="A146" t="str">
            <v>1955.5</v>
          </cell>
          <cell r="B146">
            <v>3.7483740000000001E-13</v>
          </cell>
        </row>
        <row r="147">
          <cell r="A147" t="str">
            <v>1955.6</v>
          </cell>
          <cell r="B147">
            <v>3.7483740000000001E-13</v>
          </cell>
        </row>
        <row r="148">
          <cell r="A148" t="str">
            <v>1955.7</v>
          </cell>
          <cell r="B148">
            <v>3.79196E-13</v>
          </cell>
        </row>
        <row r="149">
          <cell r="A149" t="str">
            <v>1955.8</v>
          </cell>
          <cell r="B149">
            <v>3.8646030000000002E-13</v>
          </cell>
        </row>
        <row r="150">
          <cell r="A150" t="str">
            <v>1955.9</v>
          </cell>
          <cell r="B150">
            <v>3.951774E-13</v>
          </cell>
        </row>
        <row r="151">
          <cell r="A151" t="str">
            <v>1955.10</v>
          </cell>
          <cell r="B151">
            <v>3.99536E-13</v>
          </cell>
        </row>
        <row r="152">
          <cell r="A152" t="str">
            <v>1955.11</v>
          </cell>
          <cell r="B152">
            <v>4.0098890000000001E-13</v>
          </cell>
        </row>
        <row r="153">
          <cell r="A153" t="str">
            <v>1955.12</v>
          </cell>
          <cell r="B153">
            <v>4.0244170000000002E-13</v>
          </cell>
        </row>
        <row r="154">
          <cell r="A154" t="str">
            <v>1956.1</v>
          </cell>
          <cell r="B154">
            <v>4.0970599999999999E-13</v>
          </cell>
        </row>
        <row r="155">
          <cell r="A155" t="str">
            <v>1956.2</v>
          </cell>
          <cell r="B155">
            <v>4.213289E-13</v>
          </cell>
        </row>
        <row r="156">
          <cell r="A156" t="str">
            <v>1956.3</v>
          </cell>
          <cell r="B156">
            <v>4.2714030000000001E-13</v>
          </cell>
        </row>
        <row r="157">
          <cell r="A157" t="str">
            <v>1956.4</v>
          </cell>
          <cell r="B157">
            <v>4.2859320000000002E-13</v>
          </cell>
        </row>
        <row r="158">
          <cell r="A158" t="str">
            <v>1956.5</v>
          </cell>
          <cell r="B158">
            <v>4.416689E-13</v>
          </cell>
        </row>
        <row r="159">
          <cell r="A159" t="str">
            <v>1956.6</v>
          </cell>
          <cell r="B159">
            <v>4.5474460000000002E-13</v>
          </cell>
        </row>
        <row r="160">
          <cell r="A160" t="str">
            <v>1956.7</v>
          </cell>
          <cell r="B160">
            <v>4.6200890000000004E-13</v>
          </cell>
        </row>
        <row r="161">
          <cell r="A161" t="str">
            <v>1956.8</v>
          </cell>
          <cell r="B161">
            <v>4.7072610000000003E-13</v>
          </cell>
        </row>
        <row r="162">
          <cell r="A162" t="str">
            <v>1956.9</v>
          </cell>
          <cell r="B162">
            <v>4.8670750000000002E-13</v>
          </cell>
        </row>
        <row r="163">
          <cell r="A163" t="str">
            <v>1956.10</v>
          </cell>
          <cell r="B163">
            <v>4.9397179999999999E-13</v>
          </cell>
        </row>
        <row r="164">
          <cell r="A164" t="str">
            <v>1956.11</v>
          </cell>
          <cell r="B164">
            <v>4.9978320000000005E-13</v>
          </cell>
        </row>
        <row r="165">
          <cell r="A165" t="str">
            <v>1956.12</v>
          </cell>
          <cell r="B165">
            <v>5.0123609999999996E-13</v>
          </cell>
        </row>
        <row r="166">
          <cell r="A166" t="str">
            <v>1957.1</v>
          </cell>
          <cell r="B166">
            <v>5.2302899999999997E-13</v>
          </cell>
        </row>
        <row r="167">
          <cell r="A167" t="str">
            <v>1957.2</v>
          </cell>
          <cell r="B167">
            <v>5.2302899999999997E-13</v>
          </cell>
        </row>
        <row r="168">
          <cell r="A168" t="str">
            <v>1957.3</v>
          </cell>
          <cell r="B168">
            <v>5.2157609999999995E-13</v>
          </cell>
        </row>
        <row r="169">
          <cell r="A169" t="str">
            <v>1957.4</v>
          </cell>
          <cell r="B169">
            <v>5.201233E-13</v>
          </cell>
        </row>
        <row r="170">
          <cell r="A170" t="str">
            <v>1957.5</v>
          </cell>
          <cell r="B170">
            <v>5.1867039999999998E-13</v>
          </cell>
        </row>
        <row r="171">
          <cell r="A171" t="str">
            <v>1957.6</v>
          </cell>
          <cell r="B171">
            <v>5.1867039999999998E-13</v>
          </cell>
        </row>
        <row r="172">
          <cell r="A172" t="str">
            <v>1957.7</v>
          </cell>
          <cell r="B172">
            <v>5.201233E-13</v>
          </cell>
        </row>
        <row r="173">
          <cell r="A173" t="str">
            <v>1957.8</v>
          </cell>
          <cell r="B173">
            <v>5.2302899999999997E-13</v>
          </cell>
        </row>
        <row r="174">
          <cell r="A174" t="str">
            <v>1957.9</v>
          </cell>
          <cell r="B174">
            <v>5.2157609999999995E-13</v>
          </cell>
        </row>
        <row r="175">
          <cell r="A175" t="str">
            <v>1957.10</v>
          </cell>
          <cell r="B175">
            <v>5.2302899999999997E-13</v>
          </cell>
        </row>
        <row r="176">
          <cell r="A176" t="str">
            <v>1957.11</v>
          </cell>
          <cell r="B176">
            <v>5.2884040000000003E-13</v>
          </cell>
        </row>
        <row r="177">
          <cell r="A177" t="str">
            <v>1957.12</v>
          </cell>
          <cell r="B177">
            <v>5.3610469999999999E-13</v>
          </cell>
        </row>
        <row r="178">
          <cell r="A178" t="str">
            <v>1958.1</v>
          </cell>
          <cell r="B178">
            <v>5.4336899999999996E-13</v>
          </cell>
        </row>
        <row r="179">
          <cell r="A179" t="str">
            <v>1958.2</v>
          </cell>
          <cell r="B179">
            <v>5.4627470000000004E-13</v>
          </cell>
        </row>
        <row r="180">
          <cell r="A180" t="str">
            <v>1958.3</v>
          </cell>
          <cell r="B180">
            <v>5.5353900000000001E-13</v>
          </cell>
        </row>
        <row r="181">
          <cell r="A181" t="str">
            <v>1958.4</v>
          </cell>
          <cell r="B181">
            <v>5.6080329999999998E-13</v>
          </cell>
        </row>
        <row r="182">
          <cell r="A182" t="str">
            <v>1958.5</v>
          </cell>
          <cell r="B182">
            <v>5.7097330000000003E-13</v>
          </cell>
        </row>
        <row r="183">
          <cell r="A183" t="str">
            <v>1958.6</v>
          </cell>
          <cell r="B183">
            <v>5.7242620000000004E-13</v>
          </cell>
        </row>
        <row r="184">
          <cell r="A184" t="str">
            <v>1958.7</v>
          </cell>
          <cell r="B184">
            <v>5.8259619999999999E-13</v>
          </cell>
        </row>
        <row r="185">
          <cell r="A185" t="str">
            <v>1958.8</v>
          </cell>
          <cell r="B185">
            <v>5.9421899999999999E-13</v>
          </cell>
        </row>
        <row r="186">
          <cell r="A186" t="str">
            <v>1958.9</v>
          </cell>
          <cell r="B186">
            <v>6.1165330000000001E-13</v>
          </cell>
        </row>
        <row r="187">
          <cell r="A187" t="str">
            <v>1958.10</v>
          </cell>
          <cell r="B187">
            <v>6.3344620000000002E-13</v>
          </cell>
        </row>
        <row r="188">
          <cell r="A188" t="str">
            <v>1958.11</v>
          </cell>
          <cell r="B188">
            <v>6.5959770000000002E-13</v>
          </cell>
        </row>
        <row r="189">
          <cell r="A189" t="str">
            <v>1958.12</v>
          </cell>
          <cell r="B189">
            <v>6.6686190000000003E-13</v>
          </cell>
        </row>
        <row r="190">
          <cell r="A190" t="str">
            <v>1959.1</v>
          </cell>
          <cell r="B190">
            <v>6.9446629999999995E-13</v>
          </cell>
        </row>
        <row r="191">
          <cell r="A191" t="str">
            <v>1959.2</v>
          </cell>
          <cell r="B191">
            <v>7.4386339999999997E-13</v>
          </cell>
        </row>
        <row r="192">
          <cell r="A192" t="str">
            <v>1959.3</v>
          </cell>
          <cell r="B192">
            <v>7.5548630000000003E-13</v>
          </cell>
        </row>
        <row r="193">
          <cell r="A193" t="str">
            <v>1959.4</v>
          </cell>
          <cell r="B193">
            <v>7.7146770000000003E-13</v>
          </cell>
        </row>
        <row r="194">
          <cell r="A194" t="str">
            <v>1959.5</v>
          </cell>
          <cell r="B194">
            <v>7.8018490000000002E-13</v>
          </cell>
        </row>
        <row r="195">
          <cell r="A195" t="str">
            <v>1959.6</v>
          </cell>
          <cell r="B195">
            <v>7.8890200000000004E-13</v>
          </cell>
        </row>
        <row r="196">
          <cell r="A196" t="str">
            <v>1959.7</v>
          </cell>
          <cell r="B196">
            <v>8.0633629999999996E-13</v>
          </cell>
        </row>
        <row r="197">
          <cell r="A197" t="str">
            <v>1959.8</v>
          </cell>
          <cell r="B197">
            <v>8.4411070000000003E-13</v>
          </cell>
        </row>
        <row r="198">
          <cell r="A198" t="str">
            <v>1959.9</v>
          </cell>
          <cell r="B198">
            <v>8.6590349999999998E-13</v>
          </cell>
        </row>
        <row r="199">
          <cell r="A199" t="str">
            <v>1959.10</v>
          </cell>
          <cell r="B199">
            <v>8.8624360000000003E-13</v>
          </cell>
        </row>
        <row r="200">
          <cell r="A200" t="str">
            <v>1959.11</v>
          </cell>
          <cell r="B200">
            <v>9.1820639999999992E-13</v>
          </cell>
        </row>
        <row r="201">
          <cell r="A201" t="str">
            <v>1959.12</v>
          </cell>
          <cell r="B201">
            <v>9.2982930000000009E-13</v>
          </cell>
        </row>
        <row r="202">
          <cell r="A202" t="str">
            <v>1960.1</v>
          </cell>
          <cell r="B202">
            <v>9.4435790000000003E-13</v>
          </cell>
        </row>
        <row r="203">
          <cell r="A203" t="str">
            <v>1960.2</v>
          </cell>
          <cell r="B203">
            <v>9.676036000000001E-13</v>
          </cell>
        </row>
        <row r="204">
          <cell r="A204" t="str">
            <v>1960.3</v>
          </cell>
          <cell r="B204">
            <v>9.8213220000000003E-13</v>
          </cell>
        </row>
        <row r="205">
          <cell r="A205" t="str">
            <v>1960.4</v>
          </cell>
          <cell r="B205">
            <v>9.9811369999999999E-13</v>
          </cell>
        </row>
        <row r="206">
          <cell r="A206" t="str">
            <v>1960.5</v>
          </cell>
          <cell r="B206">
            <v>9.9956649999999995E-13</v>
          </cell>
        </row>
        <row r="207">
          <cell r="A207" t="str">
            <v>1960.6</v>
          </cell>
          <cell r="B207">
            <v>1.005377E-12</v>
          </cell>
        </row>
        <row r="208">
          <cell r="A208" t="str">
            <v>1960.7</v>
          </cell>
          <cell r="B208">
            <v>1.0257180000000001E-12</v>
          </cell>
        </row>
        <row r="209">
          <cell r="A209" t="str">
            <v>1960.8</v>
          </cell>
          <cell r="B209">
            <v>1.0562280000000001E-12</v>
          </cell>
        </row>
        <row r="210">
          <cell r="A210" t="str">
            <v>1960.9</v>
          </cell>
          <cell r="B210">
            <v>1.09836E-12</v>
          </cell>
        </row>
        <row r="211">
          <cell r="A211" t="str">
            <v>1960.10</v>
          </cell>
          <cell r="B211">
            <v>1.1535689999999999E-12</v>
          </cell>
        </row>
        <row r="212">
          <cell r="A212" t="str">
            <v>1960.11</v>
          </cell>
          <cell r="B212">
            <v>1.188438E-12</v>
          </cell>
        </row>
        <row r="213">
          <cell r="A213" t="str">
            <v>1960.12</v>
          </cell>
          <cell r="B213">
            <v>1.2131359999999999E-12</v>
          </cell>
        </row>
        <row r="214">
          <cell r="A214" t="str">
            <v>1961.1</v>
          </cell>
          <cell r="B214">
            <v>1.236382E-12</v>
          </cell>
        </row>
        <row r="215">
          <cell r="A215" t="str">
            <v>1961.2</v>
          </cell>
          <cell r="B215">
            <v>1.240741E-12</v>
          </cell>
        </row>
        <row r="216">
          <cell r="A216" t="str">
            <v>1961.3</v>
          </cell>
          <cell r="B216">
            <v>1.266892E-12</v>
          </cell>
        </row>
        <row r="217">
          <cell r="A217" t="str">
            <v>1961.4</v>
          </cell>
          <cell r="B217">
            <v>1.329365E-12</v>
          </cell>
        </row>
        <row r="218">
          <cell r="A218" t="str">
            <v>1961.5</v>
          </cell>
          <cell r="B218">
            <v>1.348252E-12</v>
          </cell>
        </row>
        <row r="219">
          <cell r="A219" t="str">
            <v>1961.6</v>
          </cell>
          <cell r="B219">
            <v>1.3685920000000001E-12</v>
          </cell>
        </row>
        <row r="220">
          <cell r="A220" t="str">
            <v>1961.7</v>
          </cell>
          <cell r="B220">
            <v>1.388932E-12</v>
          </cell>
        </row>
        <row r="221">
          <cell r="A221" t="str">
            <v>1961.8</v>
          </cell>
          <cell r="B221">
            <v>1.4615750000000001E-12</v>
          </cell>
        </row>
        <row r="222">
          <cell r="A222" t="str">
            <v>1961.9</v>
          </cell>
          <cell r="B222">
            <v>1.5225949999999999E-12</v>
          </cell>
        </row>
        <row r="223">
          <cell r="A223" t="str">
            <v>1961.10</v>
          </cell>
          <cell r="B223">
            <v>1.6489939999999999E-12</v>
          </cell>
        </row>
        <row r="224">
          <cell r="A224" t="str">
            <v>1961.11</v>
          </cell>
          <cell r="B224">
            <v>1.728901E-12</v>
          </cell>
        </row>
        <row r="225">
          <cell r="A225" t="str">
            <v>1961.12</v>
          </cell>
          <cell r="B225">
            <v>1.792827E-12</v>
          </cell>
        </row>
        <row r="226">
          <cell r="A226" t="str">
            <v>1962.1</v>
          </cell>
          <cell r="B226">
            <v>1.8872629999999999E-12</v>
          </cell>
        </row>
        <row r="227">
          <cell r="A227" t="str">
            <v>1962.2</v>
          </cell>
          <cell r="B227">
            <v>1.919225E-12</v>
          </cell>
        </row>
        <row r="228">
          <cell r="A228" t="str">
            <v>1962.3</v>
          </cell>
          <cell r="B228">
            <v>1.9511879999999999E-12</v>
          </cell>
        </row>
        <row r="229">
          <cell r="A229" t="str">
            <v>1962.4</v>
          </cell>
          <cell r="B229">
            <v>1.96717E-12</v>
          </cell>
        </row>
        <row r="230">
          <cell r="A230" t="str">
            <v>1962.5</v>
          </cell>
          <cell r="B230">
            <v>2.0456239999999998E-12</v>
          </cell>
        </row>
        <row r="231">
          <cell r="A231" t="str">
            <v>1962.6</v>
          </cell>
          <cell r="B231">
            <v>2.1095489999999999E-12</v>
          </cell>
        </row>
        <row r="232">
          <cell r="A232" t="str">
            <v>1962.7</v>
          </cell>
          <cell r="B232">
            <v>2.2054390000000002E-12</v>
          </cell>
        </row>
        <row r="233">
          <cell r="A233" t="str">
            <v>1962.8</v>
          </cell>
          <cell r="B233">
            <v>2.2679109999999999E-12</v>
          </cell>
        </row>
        <row r="234">
          <cell r="A234" t="str">
            <v>1962.9</v>
          </cell>
          <cell r="B234">
            <v>2.3158559999999999E-12</v>
          </cell>
        </row>
        <row r="235">
          <cell r="A235" t="str">
            <v>1962.10</v>
          </cell>
          <cell r="B235">
            <v>2.3797820000000001E-12</v>
          </cell>
        </row>
        <row r="236">
          <cell r="A236" t="str">
            <v>1962.11</v>
          </cell>
          <cell r="B236">
            <v>2.55764E-12</v>
          </cell>
        </row>
        <row r="237">
          <cell r="A237" t="str">
            <v>1962.12</v>
          </cell>
          <cell r="B237">
            <v>2.7179780000000002E-12</v>
          </cell>
        </row>
        <row r="238">
          <cell r="A238" t="str">
            <v>1963.1</v>
          </cell>
          <cell r="B238">
            <v>2.955898E-12</v>
          </cell>
        </row>
        <row r="239">
          <cell r="A239" t="str">
            <v>1963.2</v>
          </cell>
          <cell r="B239">
            <v>3.1317519999999998E-12</v>
          </cell>
        </row>
        <row r="240">
          <cell r="A240" t="str">
            <v>1963.3</v>
          </cell>
          <cell r="B240">
            <v>3.30502E-12</v>
          </cell>
        </row>
        <row r="241">
          <cell r="A241" t="str">
            <v>1963.4</v>
          </cell>
          <cell r="B241">
            <v>3.356742E-12</v>
          </cell>
        </row>
        <row r="242">
          <cell r="A242" t="str">
            <v>1963.5</v>
          </cell>
          <cell r="B242">
            <v>3.4938039999999998E-12</v>
          </cell>
        </row>
        <row r="243">
          <cell r="A243" t="str">
            <v>1963.6</v>
          </cell>
          <cell r="B243">
            <v>3.669658E-12</v>
          </cell>
        </row>
        <row r="244">
          <cell r="A244" t="str">
            <v>1963.7</v>
          </cell>
          <cell r="B244">
            <v>3.8067209999999999E-12</v>
          </cell>
        </row>
        <row r="245">
          <cell r="A245" t="str">
            <v>1963.8</v>
          </cell>
          <cell r="B245">
            <v>3.9463699999999999E-12</v>
          </cell>
        </row>
        <row r="246">
          <cell r="A246" t="str">
            <v>1963.9</v>
          </cell>
          <cell r="B246">
            <v>4.1636010000000003E-12</v>
          </cell>
        </row>
        <row r="247">
          <cell r="A247" t="str">
            <v>1963.10</v>
          </cell>
          <cell r="B247">
            <v>4.4196240000000004E-12</v>
          </cell>
        </row>
        <row r="248">
          <cell r="A248" t="str">
            <v>1963.11</v>
          </cell>
          <cell r="B248">
            <v>4.6161660000000002E-12</v>
          </cell>
        </row>
        <row r="249">
          <cell r="A249" t="str">
            <v>1963.12</v>
          </cell>
          <cell r="B249">
            <v>4.8902920000000001E-12</v>
          </cell>
        </row>
        <row r="250">
          <cell r="A250" t="str">
            <v>1964.1</v>
          </cell>
          <cell r="B250">
            <v>5.4411280000000003E-12</v>
          </cell>
        </row>
        <row r="251">
          <cell r="A251" t="str">
            <v>1964.2</v>
          </cell>
          <cell r="B251">
            <v>5.8083529999999997E-12</v>
          </cell>
        </row>
        <row r="252">
          <cell r="A252" t="str">
            <v>1964.3</v>
          </cell>
          <cell r="B252">
            <v>6.2402300000000004E-12</v>
          </cell>
        </row>
        <row r="253">
          <cell r="A253" t="str">
            <v>1964.4</v>
          </cell>
          <cell r="B253">
            <v>6.5143549999999997E-12</v>
          </cell>
        </row>
        <row r="254">
          <cell r="A254" t="str">
            <v>1964.5</v>
          </cell>
          <cell r="B254">
            <v>6.6902090000000003E-12</v>
          </cell>
        </row>
        <row r="255">
          <cell r="A255" t="str">
            <v>1964.6</v>
          </cell>
          <cell r="B255">
            <v>6.9798510000000002E-12</v>
          </cell>
        </row>
        <row r="256">
          <cell r="A256" t="str">
            <v>1964.7</v>
          </cell>
          <cell r="B256">
            <v>7.4298299999999993E-12</v>
          </cell>
        </row>
        <row r="257">
          <cell r="A257" t="str">
            <v>1964.8</v>
          </cell>
          <cell r="B257">
            <v>7.6470610000000005E-12</v>
          </cell>
        </row>
        <row r="258">
          <cell r="A258" t="str">
            <v>1964.9</v>
          </cell>
          <cell r="B258">
            <v>7.9341170000000004E-12</v>
          </cell>
        </row>
        <row r="259">
          <cell r="A259" t="str">
            <v>1964.10</v>
          </cell>
          <cell r="B259">
            <v>8.288411E-12</v>
          </cell>
        </row>
        <row r="260">
          <cell r="A260" t="str">
            <v>1964.11</v>
          </cell>
          <cell r="B260">
            <v>8.8651089999999998E-12</v>
          </cell>
        </row>
        <row r="261">
          <cell r="A261" t="str">
            <v>1964.12</v>
          </cell>
          <cell r="B261">
            <v>9.395257E-12</v>
          </cell>
        </row>
        <row r="262">
          <cell r="A262" t="str">
            <v>1965.1</v>
          </cell>
          <cell r="B262">
            <v>9.8478219999999999E-12</v>
          </cell>
        </row>
        <row r="263">
          <cell r="A263" t="str">
            <v>1965.2</v>
          </cell>
          <cell r="B263">
            <v>1.015556E-11</v>
          </cell>
        </row>
        <row r="264">
          <cell r="A264" t="str">
            <v>1965.3</v>
          </cell>
          <cell r="B264">
            <v>1.076588E-11</v>
          </cell>
        </row>
        <row r="265">
          <cell r="A265" t="str">
            <v>1965.4</v>
          </cell>
          <cell r="B265">
            <v>1.101932E-11</v>
          </cell>
        </row>
        <row r="266">
          <cell r="A266" t="str">
            <v>1965.5</v>
          </cell>
          <cell r="B266">
            <v>1.1208099999999999E-11</v>
          </cell>
        </row>
        <row r="267">
          <cell r="A267" t="str">
            <v>1965.6</v>
          </cell>
          <cell r="B267">
            <v>1.13374E-11</v>
          </cell>
        </row>
        <row r="268">
          <cell r="A268" t="str">
            <v>1965.7</v>
          </cell>
          <cell r="B268">
            <v>1.1647740000000001E-11</v>
          </cell>
        </row>
        <row r="269">
          <cell r="A269" t="str">
            <v>1965.8</v>
          </cell>
          <cell r="B269">
            <v>1.178738E-11</v>
          </cell>
        </row>
        <row r="270">
          <cell r="A270" t="str">
            <v>1965.9</v>
          </cell>
          <cell r="B270">
            <v>1.202013E-11</v>
          </cell>
        </row>
        <row r="271">
          <cell r="A271" t="str">
            <v>1965.10</v>
          </cell>
          <cell r="B271">
            <v>1.2263220000000001E-11</v>
          </cell>
        </row>
        <row r="272">
          <cell r="A272" t="str">
            <v>1965.11</v>
          </cell>
          <cell r="B272">
            <v>1.237443E-11</v>
          </cell>
        </row>
        <row r="273">
          <cell r="A273" t="str">
            <v>1965.12</v>
          </cell>
          <cell r="B273">
            <v>1.261235E-11</v>
          </cell>
        </row>
        <row r="274">
          <cell r="A274" t="str">
            <v>1966.1</v>
          </cell>
          <cell r="B274">
            <v>1.3579539999999999E-11</v>
          </cell>
        </row>
        <row r="275">
          <cell r="A275" t="str">
            <v>1966.2</v>
          </cell>
          <cell r="B275">
            <v>1.3972629999999999E-11</v>
          </cell>
        </row>
        <row r="276">
          <cell r="A276" t="str">
            <v>1966.3</v>
          </cell>
          <cell r="B276">
            <v>1.433727E-11</v>
          </cell>
        </row>
        <row r="277">
          <cell r="A277" t="str">
            <v>1966.4</v>
          </cell>
          <cell r="B277">
            <v>1.5012239999999999E-11</v>
          </cell>
        </row>
        <row r="278">
          <cell r="A278" t="str">
            <v>1966.5</v>
          </cell>
          <cell r="B278">
            <v>1.5361359999999999E-11</v>
          </cell>
        </row>
        <row r="279">
          <cell r="A279" t="str">
            <v>1966.6</v>
          </cell>
          <cell r="B279">
            <v>1.5645829999999999E-11</v>
          </cell>
        </row>
        <row r="280">
          <cell r="A280" t="str">
            <v>1966.7</v>
          </cell>
          <cell r="B280">
            <v>1.6165629999999998E-11</v>
          </cell>
        </row>
        <row r="281">
          <cell r="A281" t="str">
            <v>1966.8</v>
          </cell>
          <cell r="B281">
            <v>1.6519920000000001E-11</v>
          </cell>
        </row>
        <row r="282">
          <cell r="A282" t="str">
            <v>1966.9</v>
          </cell>
          <cell r="B282">
            <v>1.6913009999999999E-11</v>
          </cell>
        </row>
        <row r="283">
          <cell r="A283" t="str">
            <v>1966.10</v>
          </cell>
          <cell r="B283">
            <v>1.7259549999999999E-11</v>
          </cell>
        </row>
        <row r="284">
          <cell r="A284" t="str">
            <v>1966.11</v>
          </cell>
          <cell r="B284">
            <v>1.7427639999999999E-11</v>
          </cell>
        </row>
        <row r="285">
          <cell r="A285" t="str">
            <v>1966.12</v>
          </cell>
          <cell r="B285">
            <v>1.7546599999999999E-11</v>
          </cell>
        </row>
        <row r="286">
          <cell r="A286" t="str">
            <v>1967.1</v>
          </cell>
          <cell r="B286">
            <v>1.83276E-11</v>
          </cell>
        </row>
        <row r="287">
          <cell r="A287" t="str">
            <v>1967.2</v>
          </cell>
          <cell r="B287">
            <v>1.8772409999999999E-11</v>
          </cell>
        </row>
        <row r="288">
          <cell r="A288" t="str">
            <v>1967.3</v>
          </cell>
          <cell r="B288">
            <v>1.9204280000000001E-11</v>
          </cell>
        </row>
        <row r="289">
          <cell r="A289" t="str">
            <v>1967.4</v>
          </cell>
          <cell r="B289">
            <v>1.968788E-11</v>
          </cell>
        </row>
        <row r="290">
          <cell r="A290" t="str">
            <v>1967.5</v>
          </cell>
          <cell r="B290">
            <v>1.9949079999999998E-11</v>
          </cell>
        </row>
        <row r="291">
          <cell r="A291" t="str">
            <v>1967.6</v>
          </cell>
          <cell r="B291">
            <v>2.0109410000000001E-11</v>
          </cell>
        </row>
        <row r="292">
          <cell r="A292" t="str">
            <v>1967.7</v>
          </cell>
          <cell r="B292">
            <v>2.0675770000000001E-11</v>
          </cell>
        </row>
        <row r="293">
          <cell r="A293" t="str">
            <v>1967.8</v>
          </cell>
          <cell r="B293">
            <v>2.0849039999999999E-11</v>
          </cell>
        </row>
        <row r="294">
          <cell r="A294" t="str">
            <v>1967.9</v>
          </cell>
          <cell r="B294">
            <v>2.1164540000000001E-11</v>
          </cell>
        </row>
        <row r="295">
          <cell r="A295" t="str">
            <v>1967.10</v>
          </cell>
          <cell r="B295">
            <v>2.1482629999999999E-11</v>
          </cell>
        </row>
        <row r="296">
          <cell r="A296" t="str">
            <v>1967.11</v>
          </cell>
          <cell r="B296">
            <v>2.181623E-11</v>
          </cell>
        </row>
        <row r="297">
          <cell r="A297" t="str">
            <v>1967.12</v>
          </cell>
          <cell r="B297">
            <v>2.193519E-11</v>
          </cell>
        </row>
        <row r="298">
          <cell r="A298" t="str">
            <v>1968.1</v>
          </cell>
          <cell r="B298">
            <v>2.265671E-11</v>
          </cell>
        </row>
        <row r="299">
          <cell r="A299" t="str">
            <v>1968.2</v>
          </cell>
          <cell r="B299">
            <v>2.318686E-11</v>
          </cell>
        </row>
        <row r="300">
          <cell r="A300" t="str">
            <v>1968.3</v>
          </cell>
          <cell r="B300">
            <v>2.3667869999999999E-11</v>
          </cell>
        </row>
        <row r="301">
          <cell r="A301" t="str">
            <v>1968.4</v>
          </cell>
          <cell r="B301">
            <v>2.419285E-11</v>
          </cell>
        </row>
        <row r="302">
          <cell r="A302" t="str">
            <v>1968.5</v>
          </cell>
          <cell r="B302">
            <v>2.4557489999999999E-11</v>
          </cell>
        </row>
        <row r="303">
          <cell r="A303" t="str">
            <v>1968.6</v>
          </cell>
          <cell r="B303">
            <v>2.5216939999999999E-11</v>
          </cell>
        </row>
        <row r="304">
          <cell r="A304" t="str">
            <v>1968.7</v>
          </cell>
          <cell r="B304">
            <v>2.557382E-11</v>
          </cell>
        </row>
        <row r="305">
          <cell r="A305" t="str">
            <v>1968.8</v>
          </cell>
          <cell r="B305">
            <v>2.5878980000000001E-11</v>
          </cell>
        </row>
        <row r="306">
          <cell r="A306" t="str">
            <v>1968.9</v>
          </cell>
          <cell r="B306">
            <v>2.6352229999999999E-11</v>
          </cell>
        </row>
        <row r="307">
          <cell r="A307" t="str">
            <v>1968.10</v>
          </cell>
          <cell r="B307">
            <v>2.6947029999999999E-11</v>
          </cell>
        </row>
        <row r="308">
          <cell r="A308" t="str">
            <v>1968.11</v>
          </cell>
          <cell r="B308">
            <v>2.7347869999999999E-11</v>
          </cell>
        </row>
        <row r="309">
          <cell r="A309" t="str">
            <v>1968.12</v>
          </cell>
          <cell r="B309">
            <v>2.752631E-11</v>
          </cell>
        </row>
        <row r="310">
          <cell r="A310" t="str">
            <v>1969.1</v>
          </cell>
          <cell r="B310">
            <v>2.799181E-11</v>
          </cell>
        </row>
        <row r="311">
          <cell r="A311" t="str">
            <v>1969.2</v>
          </cell>
          <cell r="B311">
            <v>2.839007E-11</v>
          </cell>
        </row>
        <row r="312">
          <cell r="A312" t="str">
            <v>1969.3</v>
          </cell>
          <cell r="B312">
            <v>2.8540060000000001E-11</v>
          </cell>
        </row>
        <row r="313">
          <cell r="A313" t="str">
            <v>1969.4</v>
          </cell>
          <cell r="B313">
            <v>2.8899529999999999E-11</v>
          </cell>
        </row>
        <row r="314">
          <cell r="A314" t="str">
            <v>1969.5</v>
          </cell>
          <cell r="B314">
            <v>2.923055E-11</v>
          </cell>
        </row>
        <row r="315">
          <cell r="A315" t="str">
            <v>1969.6</v>
          </cell>
          <cell r="B315">
            <v>2.986414E-11</v>
          </cell>
        </row>
        <row r="316">
          <cell r="A316" t="str">
            <v>1969.7</v>
          </cell>
          <cell r="B316">
            <v>3.0552040000000002E-11</v>
          </cell>
        </row>
        <row r="317">
          <cell r="A317" t="str">
            <v>1969.8</v>
          </cell>
          <cell r="B317">
            <v>3.1069260000000002E-11</v>
          </cell>
        </row>
        <row r="318">
          <cell r="A318" t="str">
            <v>1969.9</v>
          </cell>
          <cell r="B318">
            <v>3.1754570000000002E-11</v>
          </cell>
        </row>
        <row r="319">
          <cell r="A319" t="str">
            <v>1969.10</v>
          </cell>
          <cell r="B319">
            <v>3.227349E-11</v>
          </cell>
        </row>
        <row r="320">
          <cell r="A320" t="str">
            <v>1969.11</v>
          </cell>
          <cell r="B320">
            <v>3.2746709999999997E-11</v>
          </cell>
        </row>
        <row r="321">
          <cell r="A321" t="str">
            <v>1969.12</v>
          </cell>
          <cell r="B321">
            <v>3.2841360000000003E-11</v>
          </cell>
        </row>
        <row r="322">
          <cell r="A322" t="str">
            <v>1970.1</v>
          </cell>
          <cell r="B322">
            <v>3.3251480000000003E-11</v>
          </cell>
        </row>
        <row r="323">
          <cell r="A323" t="str">
            <v>1970.2</v>
          </cell>
          <cell r="B323">
            <v>3.37247E-11</v>
          </cell>
        </row>
        <row r="324">
          <cell r="A324" t="str">
            <v>1970.3</v>
          </cell>
          <cell r="B324">
            <v>3.4371429999999998E-11</v>
          </cell>
        </row>
        <row r="325">
          <cell r="A325" t="str">
            <v>1970.4</v>
          </cell>
          <cell r="B325">
            <v>3.4481850000000002E-11</v>
          </cell>
        </row>
        <row r="326">
          <cell r="A326" t="str">
            <v>1970.5</v>
          </cell>
          <cell r="B326">
            <v>3.5033930000000001E-11</v>
          </cell>
        </row>
        <row r="327">
          <cell r="A327" t="str">
            <v>1970.6</v>
          </cell>
          <cell r="B327">
            <v>3.580686E-11</v>
          </cell>
        </row>
        <row r="328">
          <cell r="A328" t="str">
            <v>1970.7</v>
          </cell>
          <cell r="B328">
            <v>3.6422039999999997E-11</v>
          </cell>
        </row>
        <row r="329">
          <cell r="A329" t="str">
            <v>1970.8</v>
          </cell>
          <cell r="B329">
            <v>3.725806E-11</v>
          </cell>
        </row>
        <row r="330">
          <cell r="A330" t="str">
            <v>1970.9</v>
          </cell>
          <cell r="B330">
            <v>3.7999439999999998E-11</v>
          </cell>
        </row>
        <row r="331">
          <cell r="A331" t="str">
            <v>1970.10</v>
          </cell>
          <cell r="B331">
            <v>3.8567300000000001E-11</v>
          </cell>
        </row>
        <row r="332">
          <cell r="A332" t="str">
            <v>1970.11</v>
          </cell>
          <cell r="B332">
            <v>3.8866999999999997E-11</v>
          </cell>
        </row>
        <row r="333">
          <cell r="A333" t="str">
            <v>1970.12</v>
          </cell>
          <cell r="B333">
            <v>3.916671E-11</v>
          </cell>
        </row>
        <row r="334">
          <cell r="A334" t="str">
            <v>1971.1</v>
          </cell>
          <cell r="B334">
            <v>3.979767E-11</v>
          </cell>
        </row>
        <row r="335">
          <cell r="A335" t="str">
            <v>1971.2</v>
          </cell>
          <cell r="B335">
            <v>4.0412850000000003E-11</v>
          </cell>
        </row>
        <row r="336">
          <cell r="A336" t="str">
            <v>1971.3</v>
          </cell>
          <cell r="B336">
            <v>4.1217319999999998E-11</v>
          </cell>
        </row>
        <row r="337">
          <cell r="A337" t="str">
            <v>1971.4</v>
          </cell>
          <cell r="B337">
            <v>4.1930970000000002E-11</v>
          </cell>
        </row>
        <row r="338">
          <cell r="A338" t="str">
            <v>1971.5</v>
          </cell>
          <cell r="B338">
            <v>4.2701070000000002E-11</v>
          </cell>
        </row>
        <row r="339">
          <cell r="A339" t="str">
            <v>1971.6</v>
          </cell>
          <cell r="B339">
            <v>4.3676339999999998E-11</v>
          </cell>
        </row>
        <row r="340">
          <cell r="A340" t="str">
            <v>1971.7</v>
          </cell>
          <cell r="B340">
            <v>4.4327980000000001E-11</v>
          </cell>
        </row>
        <row r="341">
          <cell r="A341" t="str">
            <v>1971.8</v>
          </cell>
          <cell r="B341">
            <v>4.4739190000000003E-11</v>
          </cell>
        </row>
        <row r="342">
          <cell r="A342" t="str">
            <v>1971.9</v>
          </cell>
          <cell r="B342">
            <v>4.5382799999999997E-11</v>
          </cell>
        </row>
        <row r="343">
          <cell r="A343" t="str">
            <v>1971.10</v>
          </cell>
          <cell r="B343">
            <v>4.5935370000000001E-11</v>
          </cell>
        </row>
        <row r="344">
          <cell r="A344" t="str">
            <v>1971.11</v>
          </cell>
          <cell r="B344">
            <v>4.6403429999999999E-11</v>
          </cell>
        </row>
        <row r="345">
          <cell r="A345" t="str">
            <v>1971.12</v>
          </cell>
          <cell r="B345">
            <v>4.6792140000000002E-11</v>
          </cell>
        </row>
        <row r="346">
          <cell r="A346" t="str">
            <v>1972.1</v>
          </cell>
          <cell r="B346">
            <v>4.7569969999999999E-11</v>
          </cell>
        </row>
        <row r="347">
          <cell r="A347" t="str">
            <v>1972.2</v>
          </cell>
          <cell r="B347">
            <v>4.8504860000000001E-11</v>
          </cell>
        </row>
        <row r="348">
          <cell r="A348" t="str">
            <v>1972.3</v>
          </cell>
          <cell r="B348">
            <v>4.928942E-11</v>
          </cell>
        </row>
        <row r="349">
          <cell r="A349" t="str">
            <v>1972.4</v>
          </cell>
          <cell r="B349">
            <v>4.9819520000000003E-11</v>
          </cell>
        </row>
        <row r="350">
          <cell r="A350" t="str">
            <v>1972.5</v>
          </cell>
          <cell r="B350">
            <v>5.0248570000000003E-11</v>
          </cell>
        </row>
        <row r="351">
          <cell r="A351" t="str">
            <v>1972.6</v>
          </cell>
          <cell r="B351">
            <v>5.0788069999999997E-11</v>
          </cell>
        </row>
        <row r="352">
          <cell r="A352" t="str">
            <v>1972.7</v>
          </cell>
          <cell r="B352">
            <v>5.1488210000000002E-11</v>
          </cell>
        </row>
        <row r="353">
          <cell r="A353" t="str">
            <v>1972.8</v>
          </cell>
          <cell r="B353">
            <v>5.2222959999999998E-11</v>
          </cell>
        </row>
        <row r="354">
          <cell r="A354" t="str">
            <v>1972.9</v>
          </cell>
          <cell r="B354">
            <v>5.280695E-11</v>
          </cell>
        </row>
        <row r="355">
          <cell r="A355" t="str">
            <v>1972.10</v>
          </cell>
          <cell r="B355">
            <v>5.3301809999999997E-11</v>
          </cell>
        </row>
        <row r="356">
          <cell r="A356" t="str">
            <v>1972.11</v>
          </cell>
          <cell r="B356">
            <v>5.3765100000000001E-11</v>
          </cell>
        </row>
        <row r="357">
          <cell r="A357" t="str">
            <v>1972.12</v>
          </cell>
          <cell r="B357">
            <v>5.4148600000000001E-11</v>
          </cell>
        </row>
        <row r="358">
          <cell r="A358" t="str">
            <v>1973.1</v>
          </cell>
          <cell r="B358">
            <v>5.5044419999999997E-11</v>
          </cell>
        </row>
        <row r="359">
          <cell r="A359" t="str">
            <v>1973.2</v>
          </cell>
          <cell r="B359">
            <v>5.5685109999999998E-11</v>
          </cell>
        </row>
        <row r="360">
          <cell r="A360" t="str">
            <v>1973.3</v>
          </cell>
          <cell r="B360">
            <v>5.6485240000000002E-11</v>
          </cell>
        </row>
        <row r="361">
          <cell r="A361" t="str">
            <v>1973.4</v>
          </cell>
          <cell r="B361">
            <v>5.7305269999999997E-11</v>
          </cell>
        </row>
        <row r="362">
          <cell r="A362" t="str">
            <v>1973.5</v>
          </cell>
          <cell r="B362">
            <v>5.7912219999999999E-11</v>
          </cell>
        </row>
        <row r="363">
          <cell r="A363" t="str">
            <v>1973.6</v>
          </cell>
          <cell r="B363">
            <v>5.8453419999999999E-11</v>
          </cell>
        </row>
        <row r="364">
          <cell r="A364" t="str">
            <v>1973.7</v>
          </cell>
          <cell r="B364">
            <v>5.9055469999999997E-11</v>
          </cell>
        </row>
        <row r="365">
          <cell r="A365" t="str">
            <v>1973.8</v>
          </cell>
          <cell r="B365">
            <v>5.964994E-11</v>
          </cell>
        </row>
        <row r="366">
          <cell r="A366" t="str">
            <v>1973.9</v>
          </cell>
          <cell r="B366">
            <v>6.0266530000000003E-11</v>
          </cell>
        </row>
        <row r="367">
          <cell r="A367" t="str">
            <v>1973.10</v>
          </cell>
          <cell r="B367">
            <v>6.1149460000000002E-11</v>
          </cell>
        </row>
        <row r="368">
          <cell r="A368" t="str">
            <v>1973.11</v>
          </cell>
          <cell r="B368">
            <v>6.1907129999999994E-11</v>
          </cell>
        </row>
        <row r="369">
          <cell r="A369" t="str">
            <v>1973.12</v>
          </cell>
          <cell r="B369">
            <v>6.2565420000000003E-11</v>
          </cell>
        </row>
        <row r="370">
          <cell r="A370" t="str">
            <v>1974.1</v>
          </cell>
          <cell r="B370">
            <v>6.4401399999999999E-11</v>
          </cell>
        </row>
        <row r="371">
          <cell r="A371" t="str">
            <v>1974.2</v>
          </cell>
          <cell r="B371">
            <v>6.6113279999999998E-11</v>
          </cell>
        </row>
        <row r="372">
          <cell r="A372" t="str">
            <v>1974.3</v>
          </cell>
          <cell r="B372">
            <v>6.9095359999999996E-11</v>
          </cell>
        </row>
        <row r="373">
          <cell r="A373" t="str">
            <v>1974.4</v>
          </cell>
          <cell r="B373">
            <v>7.2644499999999994E-11</v>
          </cell>
        </row>
        <row r="374">
          <cell r="A374" t="str">
            <v>1974.5</v>
          </cell>
          <cell r="B374">
            <v>7.5193650000000001E-11</v>
          </cell>
        </row>
        <row r="375">
          <cell r="A375" t="str">
            <v>1974.6</v>
          </cell>
          <cell r="B375">
            <v>7.6683030000000005E-11</v>
          </cell>
        </row>
        <row r="376">
          <cell r="A376" t="str">
            <v>1974.7</v>
          </cell>
          <cell r="B376">
            <v>7.7594100000000002E-11</v>
          </cell>
        </row>
        <row r="377">
          <cell r="A377" t="str">
            <v>1974.8</v>
          </cell>
          <cell r="B377">
            <v>7.8594229999999996E-11</v>
          </cell>
        </row>
        <row r="378">
          <cell r="A378" t="str">
            <v>1974.9</v>
          </cell>
          <cell r="B378">
            <v>7.9896669999999994E-11</v>
          </cell>
        </row>
        <row r="379">
          <cell r="A379" t="str">
            <v>1974.10</v>
          </cell>
          <cell r="B379">
            <v>8.1098409999999996E-11</v>
          </cell>
        </row>
        <row r="380">
          <cell r="A380" t="str">
            <v>1974.11</v>
          </cell>
          <cell r="B380">
            <v>8.2370550000000003E-11</v>
          </cell>
        </row>
        <row r="381">
          <cell r="A381" t="str">
            <v>1974.12</v>
          </cell>
          <cell r="B381">
            <v>8.4179299999999997E-11</v>
          </cell>
        </row>
        <row r="382">
          <cell r="A382" t="str">
            <v>1975.1</v>
          </cell>
          <cell r="B382">
            <v>8.6060509999999995E-11</v>
          </cell>
        </row>
        <row r="383">
          <cell r="A383" t="str">
            <v>1975.2</v>
          </cell>
          <cell r="B383">
            <v>8.8015279999999999E-11</v>
          </cell>
        </row>
        <row r="384">
          <cell r="A384" t="str">
            <v>1975.3</v>
          </cell>
          <cell r="B384">
            <v>8.9399039999999998E-11</v>
          </cell>
        </row>
        <row r="385">
          <cell r="A385" t="str">
            <v>1975.4</v>
          </cell>
          <cell r="B385">
            <v>9.1003440000000004E-11</v>
          </cell>
        </row>
        <row r="386">
          <cell r="A386" t="str">
            <v>1975.5</v>
          </cell>
          <cell r="B386">
            <v>9.2939229999999999E-11</v>
          </cell>
        </row>
        <row r="387">
          <cell r="A387" t="str">
            <v>1975.6</v>
          </cell>
          <cell r="B387">
            <v>9.5006499999999999E-11</v>
          </cell>
        </row>
        <row r="388">
          <cell r="A388" t="str">
            <v>1975.7</v>
          </cell>
          <cell r="B388">
            <v>9.7012590000000005E-11</v>
          </cell>
        </row>
        <row r="389">
          <cell r="A389" t="str">
            <v>1975.8</v>
          </cell>
          <cell r="B389">
            <v>9.971708E-11</v>
          </cell>
        </row>
        <row r="390">
          <cell r="A390" t="str">
            <v>1975.9</v>
          </cell>
          <cell r="B390">
            <v>1.0201880000000001E-10</v>
          </cell>
        </row>
        <row r="391">
          <cell r="A391" t="str">
            <v>1975.10</v>
          </cell>
          <cell r="B391">
            <v>1.043168E-10</v>
          </cell>
        </row>
        <row r="392">
          <cell r="A392" t="str">
            <v>1975.11</v>
          </cell>
          <cell r="B392">
            <v>1.0656410000000001E-10</v>
          </cell>
        </row>
        <row r="393">
          <cell r="A393" t="str">
            <v>1975.12</v>
          </cell>
          <cell r="B393">
            <v>1.088875E-10</v>
          </cell>
        </row>
        <row r="394">
          <cell r="A394" t="str">
            <v>1976.1</v>
          </cell>
          <cell r="B394">
            <v>1.122558E-10</v>
          </cell>
        </row>
        <row r="395">
          <cell r="A395" t="str">
            <v>1976.2</v>
          </cell>
          <cell r="B395">
            <v>1.1691439999999999E-10</v>
          </cell>
        </row>
        <row r="396">
          <cell r="A396" t="str">
            <v>1976.3</v>
          </cell>
          <cell r="B396">
            <v>1.212282E-10</v>
          </cell>
        </row>
        <row r="397">
          <cell r="A397" t="str">
            <v>1976.4</v>
          </cell>
          <cell r="B397">
            <v>1.2578189999999999E-10</v>
          </cell>
        </row>
        <row r="398">
          <cell r="A398" t="str">
            <v>1976.5</v>
          </cell>
          <cell r="B398">
            <v>1.3006599999999999E-10</v>
          </cell>
        </row>
        <row r="399">
          <cell r="A399" t="str">
            <v>1976.6</v>
          </cell>
          <cell r="B399">
            <v>1.335386E-10</v>
          </cell>
        </row>
        <row r="400">
          <cell r="A400" t="str">
            <v>1976.7</v>
          </cell>
          <cell r="B400">
            <v>1.386233E-10</v>
          </cell>
        </row>
        <row r="401">
          <cell r="A401" t="str">
            <v>1976.8</v>
          </cell>
          <cell r="B401">
            <v>1.4430090000000001E-10</v>
          </cell>
        </row>
        <row r="402">
          <cell r="A402" t="str">
            <v>1976.9</v>
          </cell>
          <cell r="B402">
            <v>1.492551E-10</v>
          </cell>
        </row>
        <row r="403">
          <cell r="A403" t="str">
            <v>1976.10</v>
          </cell>
          <cell r="B403">
            <v>1.5277109999999999E-10</v>
          </cell>
        </row>
        <row r="404">
          <cell r="A404" t="str">
            <v>1976.11</v>
          </cell>
          <cell r="B404">
            <v>1.556813E-10</v>
          </cell>
        </row>
        <row r="405">
          <cell r="A405" t="str">
            <v>1976.12</v>
          </cell>
          <cell r="B405">
            <v>1.592548E-10</v>
          </cell>
        </row>
        <row r="406">
          <cell r="A406" t="str">
            <v>1977.1</v>
          </cell>
          <cell r="B406">
            <v>1.6520640000000001E-10</v>
          </cell>
        </row>
        <row r="407">
          <cell r="A407" t="str">
            <v>1977.2</v>
          </cell>
          <cell r="B407">
            <v>1.704398E-10</v>
          </cell>
        </row>
        <row r="408">
          <cell r="A408" t="str">
            <v>1977.3</v>
          </cell>
          <cell r="B408">
            <v>1.775158E-10</v>
          </cell>
        </row>
        <row r="409">
          <cell r="A409" t="str">
            <v>1977.4</v>
          </cell>
          <cell r="B409">
            <v>1.8475229999999999E-10</v>
          </cell>
        </row>
        <row r="410">
          <cell r="A410" t="str">
            <v>1977.5</v>
          </cell>
          <cell r="B410">
            <v>1.913695E-10</v>
          </cell>
        </row>
        <row r="411">
          <cell r="A411" t="str">
            <v>1977.6</v>
          </cell>
          <cell r="B411">
            <v>1.9512710000000001E-10</v>
          </cell>
        </row>
        <row r="412">
          <cell r="A412" t="str">
            <v>1977.7</v>
          </cell>
          <cell r="B412">
            <v>1.9915740000000001E-10</v>
          </cell>
        </row>
        <row r="413">
          <cell r="A413" t="str">
            <v>1977.8</v>
          </cell>
          <cell r="B413">
            <v>2.0174259999999999E-10</v>
          </cell>
        </row>
        <row r="414">
          <cell r="A414" t="str">
            <v>1977.9</v>
          </cell>
          <cell r="B414">
            <v>2.0531649999999999E-10</v>
          </cell>
        </row>
        <row r="415">
          <cell r="A415" t="str">
            <v>1977.10</v>
          </cell>
          <cell r="B415">
            <v>2.1094499999999999E-10</v>
          </cell>
        </row>
        <row r="416">
          <cell r="A416" t="str">
            <v>1977.11</v>
          </cell>
          <cell r="B416">
            <v>2.164515E-10</v>
          </cell>
        </row>
        <row r="417">
          <cell r="A417" t="str">
            <v>1977.12</v>
          </cell>
          <cell r="B417">
            <v>2.210135E-10</v>
          </cell>
        </row>
        <row r="418">
          <cell r="A418" t="str">
            <v>1978.1</v>
          </cell>
          <cell r="B418">
            <v>2.268921E-10</v>
          </cell>
        </row>
        <row r="419">
          <cell r="A419" t="str">
            <v>1978.2</v>
          </cell>
          <cell r="B419">
            <v>2.3460640000000002E-10</v>
          </cell>
        </row>
        <row r="420">
          <cell r="A420" t="str">
            <v>1978.3</v>
          </cell>
          <cell r="B420">
            <v>2.4233649999999998E-10</v>
          </cell>
        </row>
        <row r="421">
          <cell r="A421" t="str">
            <v>1978.4</v>
          </cell>
          <cell r="B421">
            <v>2.504698E-10</v>
          </cell>
        </row>
        <row r="422">
          <cell r="A422" t="str">
            <v>1978.5</v>
          </cell>
          <cell r="B422">
            <v>2.5850729999999999E-10</v>
          </cell>
        </row>
        <row r="423">
          <cell r="A423" t="str">
            <v>1978.6</v>
          </cell>
          <cell r="B423">
            <v>2.6789339999999999E-10</v>
          </cell>
        </row>
        <row r="424">
          <cell r="A424" t="str">
            <v>1978.7</v>
          </cell>
          <cell r="B424">
            <v>2.75454E-10</v>
          </cell>
        </row>
        <row r="425">
          <cell r="A425" t="str">
            <v>1978.8</v>
          </cell>
          <cell r="B425">
            <v>2.828E-10</v>
          </cell>
        </row>
        <row r="426">
          <cell r="A426" t="str">
            <v>1978.9</v>
          </cell>
          <cell r="B426">
            <v>2.9002139999999998E-10</v>
          </cell>
        </row>
        <row r="427">
          <cell r="A427" t="str">
            <v>1978.10</v>
          </cell>
          <cell r="B427">
            <v>2.9834569999999998E-10</v>
          </cell>
        </row>
        <row r="428">
          <cell r="A428" t="str">
            <v>1978.11</v>
          </cell>
          <cell r="B428">
            <v>3.0654979999999998E-10</v>
          </cell>
        </row>
        <row r="429">
          <cell r="A429" t="str">
            <v>1978.12</v>
          </cell>
          <cell r="B429">
            <v>3.1120699999999998E-10</v>
          </cell>
        </row>
        <row r="430">
          <cell r="A430" t="str">
            <v>1979.1</v>
          </cell>
          <cell r="B430">
            <v>3.2265080000000001E-10</v>
          </cell>
        </row>
        <row r="431">
          <cell r="A431" t="str">
            <v>1979.2</v>
          </cell>
          <cell r="B431">
            <v>3.3474309999999998E-10</v>
          </cell>
        </row>
        <row r="432">
          <cell r="A432" t="str">
            <v>1979.3</v>
          </cell>
          <cell r="B432">
            <v>3.5407100000000001E-10</v>
          </cell>
        </row>
        <row r="433">
          <cell r="A433" t="str">
            <v>1979.4</v>
          </cell>
          <cell r="B433">
            <v>3.6743419999999999E-10</v>
          </cell>
        </row>
        <row r="434">
          <cell r="A434" t="str">
            <v>1979.5</v>
          </cell>
          <cell r="B434">
            <v>3.7603079999999999E-10</v>
          </cell>
        </row>
        <row r="435">
          <cell r="A435" t="str">
            <v>1979.6</v>
          </cell>
          <cell r="B435">
            <v>3.8898790000000002E-10</v>
          </cell>
        </row>
        <row r="436">
          <cell r="A436" t="str">
            <v>1979.7</v>
          </cell>
          <cell r="B436">
            <v>4.0594079999999999E-10</v>
          </cell>
        </row>
        <row r="437">
          <cell r="A437" t="str">
            <v>1979.8</v>
          </cell>
          <cell r="B437">
            <v>4.2962609999999999E-10</v>
          </cell>
        </row>
        <row r="438">
          <cell r="A438" t="str">
            <v>1979.9</v>
          </cell>
          <cell r="B438">
            <v>4.6268040000000002E-10</v>
          </cell>
        </row>
        <row r="439">
          <cell r="A439" t="str">
            <v>1979.10</v>
          </cell>
          <cell r="B439">
            <v>4.8696819999999997E-10</v>
          </cell>
        </row>
        <row r="440">
          <cell r="A440" t="str">
            <v>1979.11</v>
          </cell>
          <cell r="B440">
            <v>5.140737E-10</v>
          </cell>
        </row>
        <row r="441">
          <cell r="A441" t="str">
            <v>1979.12</v>
          </cell>
          <cell r="B441">
            <v>5.5160209999999998E-10</v>
          </cell>
        </row>
        <row r="442">
          <cell r="A442" t="str">
            <v>1980.1</v>
          </cell>
          <cell r="B442">
            <v>5.8602370000000005E-10</v>
          </cell>
        </row>
        <row r="443">
          <cell r="A443" t="str">
            <v>1980.2</v>
          </cell>
          <cell r="B443">
            <v>6.1061829999999998E-10</v>
          </cell>
        </row>
        <row r="444">
          <cell r="A444" t="str">
            <v>1980.3</v>
          </cell>
          <cell r="B444">
            <v>6.5075229999999996E-10</v>
          </cell>
        </row>
        <row r="445">
          <cell r="A445" t="str">
            <v>1980.4</v>
          </cell>
          <cell r="B445">
            <v>6.8800579999999999E-10</v>
          </cell>
        </row>
        <row r="446">
          <cell r="A446" t="str">
            <v>1980.5</v>
          </cell>
          <cell r="B446">
            <v>7.3197699999999996E-10</v>
          </cell>
        </row>
        <row r="447">
          <cell r="A447" t="str">
            <v>1980.6</v>
          </cell>
          <cell r="B447">
            <v>7.7490010000000001E-10</v>
          </cell>
        </row>
        <row r="448">
          <cell r="A448" t="str">
            <v>1980.7</v>
          </cell>
          <cell r="B448">
            <v>8.4035140000000003E-10</v>
          </cell>
        </row>
        <row r="449">
          <cell r="A449" t="str">
            <v>1980.8</v>
          </cell>
          <cell r="B449">
            <v>8.9847869999999998E-10</v>
          </cell>
        </row>
        <row r="450">
          <cell r="A450" t="str">
            <v>1980.9</v>
          </cell>
          <cell r="B450">
            <v>9.4592649999999998E-10</v>
          </cell>
        </row>
        <row r="451">
          <cell r="A451" t="str">
            <v>1980.10</v>
          </cell>
          <cell r="B451">
            <v>1.0182610000000001E-9</v>
          </cell>
        </row>
        <row r="452">
          <cell r="A452" t="str">
            <v>1980.11</v>
          </cell>
          <cell r="B452">
            <v>1.09514E-9</v>
          </cell>
        </row>
        <row r="453">
          <cell r="A453" t="str">
            <v>1980.12</v>
          </cell>
          <cell r="B453">
            <v>1.159685E-9</v>
          </cell>
        </row>
        <row r="454">
          <cell r="A454" t="str">
            <v>1981.1</v>
          </cell>
          <cell r="B454">
            <v>1.2357919999999999E-9</v>
          </cell>
        </row>
        <row r="455">
          <cell r="A455" t="str">
            <v>1981.2</v>
          </cell>
          <cell r="B455">
            <v>1.3405889999999999E-9</v>
          </cell>
        </row>
        <row r="456">
          <cell r="A456" t="str">
            <v>1981.3</v>
          </cell>
          <cell r="B456">
            <v>1.439346E-9</v>
          </cell>
        </row>
        <row r="457">
          <cell r="A457" t="str">
            <v>1981.4</v>
          </cell>
          <cell r="B457">
            <v>1.518076E-9</v>
          </cell>
        </row>
        <row r="458">
          <cell r="A458" t="str">
            <v>1981.5</v>
          </cell>
          <cell r="B458">
            <v>1.612085E-9</v>
          </cell>
        </row>
        <row r="459">
          <cell r="A459" t="str">
            <v>1981.6</v>
          </cell>
          <cell r="B459">
            <v>1.684094E-9</v>
          </cell>
        </row>
        <row r="460">
          <cell r="A460" t="str">
            <v>1981.7</v>
          </cell>
          <cell r="B460">
            <v>1.769604E-9</v>
          </cell>
        </row>
        <row r="461">
          <cell r="A461" t="str">
            <v>1981.8</v>
          </cell>
          <cell r="B461">
            <v>1.888716E-9</v>
          </cell>
        </row>
        <row r="462">
          <cell r="A462" t="str">
            <v>1981.9</v>
          </cell>
          <cell r="B462">
            <v>1.9844999999999999E-9</v>
          </cell>
        </row>
        <row r="463">
          <cell r="A463" t="str">
            <v>1981.10</v>
          </cell>
          <cell r="B463">
            <v>2.070886E-9</v>
          </cell>
        </row>
        <row r="464">
          <cell r="A464" t="str">
            <v>1981.11</v>
          </cell>
          <cell r="B464">
            <v>2.1808570000000001E-9</v>
          </cell>
        </row>
        <row r="465">
          <cell r="A465" t="str">
            <v>1981.12</v>
          </cell>
          <cell r="B465">
            <v>2.26366E-9</v>
          </cell>
        </row>
        <row r="466">
          <cell r="A466" t="str">
            <v>1982.1</v>
          </cell>
          <cell r="B466">
            <v>2.4059440000000001E-9</v>
          </cell>
        </row>
        <row r="467">
          <cell r="A467" t="str">
            <v>1982.2</v>
          </cell>
          <cell r="B467">
            <v>2.5707379999999999E-9</v>
          </cell>
        </row>
        <row r="468">
          <cell r="A468" t="str">
            <v>1982.3</v>
          </cell>
          <cell r="B468">
            <v>2.7565549999999999E-9</v>
          </cell>
        </row>
        <row r="469">
          <cell r="A469" t="str">
            <v>1982.4</v>
          </cell>
          <cell r="B469">
            <v>2.9042929999999998E-9</v>
          </cell>
        </row>
        <row r="470">
          <cell r="A470" t="str">
            <v>1982.5</v>
          </cell>
          <cell r="B470">
            <v>3.0820200000000001E-9</v>
          </cell>
        </row>
        <row r="471">
          <cell r="A471" t="str">
            <v>1982.6</v>
          </cell>
          <cell r="B471">
            <v>3.3283490000000001E-9</v>
          </cell>
        </row>
        <row r="472">
          <cell r="A472" t="str">
            <v>1982.7</v>
          </cell>
          <cell r="B472">
            <v>3.5299730000000001E-9</v>
          </cell>
        </row>
        <row r="473">
          <cell r="A473" t="str">
            <v>1982.8</v>
          </cell>
          <cell r="B473">
            <v>3.7347549999999997E-9</v>
          </cell>
        </row>
        <row r="474">
          <cell r="A474" t="str">
            <v>1982.9</v>
          </cell>
          <cell r="B474">
            <v>3.8713819999999997E-9</v>
          </cell>
        </row>
        <row r="475">
          <cell r="A475" t="str">
            <v>1982.10</v>
          </cell>
          <cell r="B475">
            <v>4.0564420000000003E-9</v>
          </cell>
        </row>
        <row r="476">
          <cell r="A476" t="str">
            <v>1982.11</v>
          </cell>
          <cell r="B476">
            <v>4.259352E-9</v>
          </cell>
        </row>
        <row r="477">
          <cell r="A477" t="str">
            <v>1982.12</v>
          </cell>
          <cell r="B477">
            <v>4.5209979999999998E-9</v>
          </cell>
        </row>
        <row r="478">
          <cell r="A478" t="str">
            <v>1983.1</v>
          </cell>
          <cell r="B478">
            <v>4.929945E-9</v>
          </cell>
        </row>
        <row r="479">
          <cell r="A479" t="str">
            <v>1983.2</v>
          </cell>
          <cell r="B479">
            <v>5.2513140000000002E-9</v>
          </cell>
        </row>
        <row r="480">
          <cell r="A480" t="str">
            <v>1983.3</v>
          </cell>
          <cell r="B480">
            <v>5.7810229999999997E-9</v>
          </cell>
        </row>
        <row r="481">
          <cell r="A481" t="str">
            <v>1983.4</v>
          </cell>
          <cell r="B481">
            <v>6.3126610000000003E-9</v>
          </cell>
        </row>
        <row r="482">
          <cell r="A482" t="str">
            <v>1983.5</v>
          </cell>
          <cell r="B482">
            <v>6.716671E-9</v>
          </cell>
        </row>
        <row r="483">
          <cell r="A483" t="str">
            <v>1983.6</v>
          </cell>
          <cell r="B483">
            <v>7.5633190000000004E-9</v>
          </cell>
        </row>
        <row r="484">
          <cell r="A484" t="str">
            <v>1983.7</v>
          </cell>
          <cell r="B484">
            <v>8.5696280000000005E-9</v>
          </cell>
        </row>
        <row r="485">
          <cell r="A485" t="str">
            <v>1983.8</v>
          </cell>
          <cell r="B485">
            <v>9.4362540000000008E-9</v>
          </cell>
        </row>
        <row r="486">
          <cell r="A486" t="str">
            <v>1983.9</v>
          </cell>
          <cell r="B486">
            <v>1.0643319999999999E-8</v>
          </cell>
        </row>
        <row r="487">
          <cell r="A487" t="str">
            <v>1983.10</v>
          </cell>
          <cell r="B487">
            <v>1.205508E-8</v>
          </cell>
        </row>
        <row r="488">
          <cell r="A488" t="str">
            <v>1983.11</v>
          </cell>
          <cell r="B488">
            <v>1.307183E-8</v>
          </cell>
        </row>
        <row r="489">
          <cell r="A489" t="str">
            <v>1983.12</v>
          </cell>
          <cell r="B489">
            <v>1.4059930000000001E-8</v>
          </cell>
        </row>
        <row r="490">
          <cell r="A490" t="str">
            <v>1984.1</v>
          </cell>
          <cell r="B490">
            <v>1.5439700000000002E-8</v>
          </cell>
        </row>
        <row r="491">
          <cell r="A491" t="str">
            <v>1984.2</v>
          </cell>
          <cell r="B491">
            <v>1.733245E-8</v>
          </cell>
        </row>
        <row r="492">
          <cell r="A492" t="str">
            <v>1984.3</v>
          </cell>
          <cell r="B492">
            <v>1.905728E-8</v>
          </cell>
        </row>
        <row r="493">
          <cell r="A493" t="str">
            <v>1984.4</v>
          </cell>
          <cell r="B493">
            <v>2.076101E-8</v>
          </cell>
        </row>
        <row r="494">
          <cell r="A494" t="str">
            <v>1984.5</v>
          </cell>
          <cell r="B494">
            <v>2.2600460000000002E-8</v>
          </cell>
        </row>
        <row r="495">
          <cell r="A495" t="str">
            <v>1984.6</v>
          </cell>
          <cell r="B495">
            <v>2.4690850000000001E-8</v>
          </cell>
        </row>
        <row r="496">
          <cell r="A496" t="str">
            <v>1984.7</v>
          </cell>
          <cell r="B496">
            <v>2.723872E-8</v>
          </cell>
        </row>
        <row r="497">
          <cell r="A497" t="str">
            <v>1984.8</v>
          </cell>
          <cell r="B497">
            <v>3.0132060000000001E-8</v>
          </cell>
        </row>
        <row r="498">
          <cell r="A498" t="str">
            <v>1984.9</v>
          </cell>
          <cell r="B498">
            <v>3.329869E-8</v>
          </cell>
        </row>
        <row r="499">
          <cell r="A499" t="str">
            <v>1984.10</v>
          </cell>
          <cell r="B499">
            <v>3.7487430000000002E-8</v>
          </cell>
        </row>
        <row r="500">
          <cell r="A500" t="str">
            <v>1984.11</v>
          </cell>
          <cell r="B500">
            <v>4.1189639999999998E-8</v>
          </cell>
        </row>
        <row r="501">
          <cell r="A501" t="str">
            <v>1984.12</v>
          </cell>
          <cell r="B501">
            <v>4.5527710000000003E-8</v>
          </cell>
        </row>
        <row r="502">
          <cell r="A502" t="str">
            <v>1985.1</v>
          </cell>
          <cell r="B502">
            <v>5.1280739999999998E-8</v>
          </cell>
        </row>
        <row r="503">
          <cell r="A503" t="str">
            <v>1985.2</v>
          </cell>
          <cell r="B503">
            <v>5.6491849999999999E-8</v>
          </cell>
        </row>
        <row r="504">
          <cell r="A504" t="str">
            <v>1985.3</v>
          </cell>
          <cell r="B504">
            <v>6.3670969999999999E-8</v>
          </cell>
        </row>
        <row r="505">
          <cell r="A505" t="str">
            <v>1985.4</v>
          </cell>
          <cell r="B505">
            <v>6.8265699999999994E-8</v>
          </cell>
        </row>
        <row r="506">
          <cell r="A506" t="str">
            <v>1985.5</v>
          </cell>
          <cell r="B506">
            <v>7.3578490000000003E-8</v>
          </cell>
        </row>
        <row r="507">
          <cell r="A507" t="str">
            <v>1985.6</v>
          </cell>
          <cell r="B507">
            <v>7.9350149999999994E-8</v>
          </cell>
        </row>
        <row r="508">
          <cell r="A508" t="str">
            <v>1985.7</v>
          </cell>
          <cell r="B508">
            <v>8.6424820000000003E-8</v>
          </cell>
        </row>
        <row r="509">
          <cell r="A509" t="str">
            <v>1985.8</v>
          </cell>
          <cell r="B509">
            <v>9.852312E-8</v>
          </cell>
        </row>
        <row r="510">
          <cell r="A510" t="str">
            <v>1985.9</v>
          </cell>
          <cell r="B510">
            <v>1.075208E-7</v>
          </cell>
        </row>
        <row r="511">
          <cell r="A511" t="str">
            <v>1985.10</v>
          </cell>
          <cell r="B511">
            <v>1.172484E-7</v>
          </cell>
        </row>
        <row r="512">
          <cell r="A512" t="str">
            <v>1985.11</v>
          </cell>
          <cell r="B512">
            <v>1.347772E-7</v>
          </cell>
        </row>
        <row r="513">
          <cell r="A513" t="str">
            <v>1985.12</v>
          </cell>
          <cell r="B513">
            <v>1.5256610000000001E-7</v>
          </cell>
        </row>
        <row r="514">
          <cell r="A514" t="str">
            <v>1986.1</v>
          </cell>
          <cell r="B514">
            <v>1.797041E-7</v>
          </cell>
        </row>
        <row r="515">
          <cell r="A515" t="str">
            <v>1986.2</v>
          </cell>
          <cell r="B515">
            <v>2.066224E-7</v>
          </cell>
        </row>
        <row r="516">
          <cell r="A516" t="str">
            <v>1986.3</v>
          </cell>
          <cell r="B516">
            <v>2.1803449999999999E-7</v>
          </cell>
        </row>
        <row r="517">
          <cell r="A517" t="str">
            <v>1986.4</v>
          </cell>
          <cell r="B517">
            <v>2.1676550000000001E-7</v>
          </cell>
        </row>
        <row r="518">
          <cell r="A518" t="str">
            <v>1986.5</v>
          </cell>
          <cell r="B518">
            <v>2.174589E-7</v>
          </cell>
        </row>
        <row r="519">
          <cell r="A519" t="str">
            <v>1986.6</v>
          </cell>
          <cell r="B519">
            <v>2.186079E-7</v>
          </cell>
        </row>
        <row r="520">
          <cell r="A520" t="str">
            <v>1986.7</v>
          </cell>
          <cell r="B520">
            <v>2.199903E-7</v>
          </cell>
        </row>
        <row r="521">
          <cell r="A521" t="str">
            <v>1986.8</v>
          </cell>
          <cell r="B521">
            <v>2.2292070000000001E-7</v>
          </cell>
        </row>
        <row r="522">
          <cell r="A522" t="str">
            <v>1986.9</v>
          </cell>
          <cell r="B522">
            <v>2.2535609999999999E-7</v>
          </cell>
        </row>
        <row r="523">
          <cell r="A523" t="str">
            <v>1986.10</v>
          </cell>
          <cell r="B523">
            <v>2.2848050000000001E-7</v>
          </cell>
        </row>
        <row r="524">
          <cell r="A524" t="str">
            <v>1986.11</v>
          </cell>
          <cell r="B524">
            <v>2.3409060000000001E-7</v>
          </cell>
        </row>
        <row r="525">
          <cell r="A525" t="str">
            <v>1986.12</v>
          </cell>
          <cell r="B525">
            <v>2.5178409999999999E-7</v>
          </cell>
        </row>
        <row r="526">
          <cell r="A526" t="str">
            <v>1987.1</v>
          </cell>
          <cell r="B526">
            <v>2.8209309999999998E-7</v>
          </cell>
        </row>
        <row r="527">
          <cell r="A527" t="str">
            <v>1987.2</v>
          </cell>
          <cell r="B527">
            <v>3.2188659999999998E-7</v>
          </cell>
        </row>
        <row r="528">
          <cell r="A528" t="str">
            <v>1987.3</v>
          </cell>
          <cell r="B528">
            <v>3.7016589999999999E-7</v>
          </cell>
        </row>
        <row r="529">
          <cell r="A529" t="str">
            <v>1987.4</v>
          </cell>
          <cell r="B529">
            <v>4.4447870000000002E-7</v>
          </cell>
        </row>
        <row r="530">
          <cell r="A530" t="str">
            <v>1987.5</v>
          </cell>
          <cell r="B530">
            <v>5.6707510000000003E-7</v>
          </cell>
        </row>
        <row r="531">
          <cell r="A531" t="str">
            <v>1987.6</v>
          </cell>
          <cell r="B531">
            <v>7.1380589999999996E-7</v>
          </cell>
        </row>
        <row r="532">
          <cell r="A532" t="str">
            <v>1987.7</v>
          </cell>
          <cell r="B532">
            <v>7.804132E-7</v>
          </cell>
        </row>
        <row r="533">
          <cell r="A533" t="str">
            <v>1987.8</v>
          </cell>
          <cell r="B533">
            <v>8.1551680000000003E-7</v>
          </cell>
        </row>
        <row r="534">
          <cell r="A534" t="str">
            <v>1987.9</v>
          </cell>
          <cell r="B534">
            <v>8.8089659999999996E-7</v>
          </cell>
        </row>
        <row r="535">
          <cell r="A535" t="str">
            <v>1987.10</v>
          </cell>
          <cell r="B535">
            <v>9.7909499999999994E-7</v>
          </cell>
        </row>
        <row r="536">
          <cell r="A536" t="str">
            <v>1987.11</v>
          </cell>
          <cell r="B536">
            <v>1.1207229999999999E-6</v>
          </cell>
        </row>
        <row r="537">
          <cell r="A537" t="str">
            <v>1987.12</v>
          </cell>
          <cell r="B537">
            <v>1.2987900000000001E-6</v>
          </cell>
        </row>
        <row r="538">
          <cell r="A538" t="str">
            <v>1988.1</v>
          </cell>
          <cell r="B538">
            <v>1.5474020000000001E-6</v>
          </cell>
        </row>
        <row r="539">
          <cell r="A539" t="str">
            <v>1988.2</v>
          </cell>
          <cell r="B539">
            <v>1.820455E-6</v>
          </cell>
        </row>
        <row r="540">
          <cell r="A540" t="str">
            <v>1988.3</v>
          </cell>
          <cell r="B540">
            <v>2.1510959999999999E-6</v>
          </cell>
        </row>
        <row r="541">
          <cell r="A541" t="str">
            <v>1988.4</v>
          </cell>
          <cell r="B541">
            <v>2.588467E-6</v>
          </cell>
        </row>
        <row r="542">
          <cell r="A542" t="str">
            <v>1988.5</v>
          </cell>
          <cell r="B542">
            <v>3.0934779999999999E-6</v>
          </cell>
        </row>
        <row r="543">
          <cell r="A543" t="str">
            <v>1988.6</v>
          </cell>
          <cell r="B543">
            <v>3.7378489999999999E-6</v>
          </cell>
        </row>
        <row r="544">
          <cell r="A544" t="str">
            <v>1988.7</v>
          </cell>
          <cell r="B544">
            <v>4.5429329999999996E-6</v>
          </cell>
        </row>
        <row r="545">
          <cell r="A545" t="str">
            <v>1988.8</v>
          </cell>
          <cell r="B545">
            <v>5.5830209999999997E-6</v>
          </cell>
        </row>
        <row r="546">
          <cell r="A546" t="str">
            <v>1988.9</v>
          </cell>
          <cell r="B546">
            <v>7.0211140000000004E-6</v>
          </cell>
        </row>
        <row r="547">
          <cell r="A547" t="str">
            <v>1988.10</v>
          </cell>
          <cell r="B547">
            <v>8.9578120000000004E-6</v>
          </cell>
        </row>
        <row r="548">
          <cell r="A548" t="str">
            <v>1988.11</v>
          </cell>
          <cell r="B548">
            <v>1.146326E-5</v>
          </cell>
        </row>
        <row r="549">
          <cell r="A549" t="str">
            <v>1988.12</v>
          </cell>
          <cell r="B549">
            <v>1.4774500000000001E-5</v>
          </cell>
        </row>
        <row r="550">
          <cell r="A550" t="str">
            <v>1989.1</v>
          </cell>
          <cell r="B550">
            <v>2.0175579999999999E-5</v>
          </cell>
        </row>
        <row r="551">
          <cell r="A551" t="str">
            <v>1989.2</v>
          </cell>
          <cell r="B551">
            <v>2.2557169999999999E-5</v>
          </cell>
        </row>
        <row r="552">
          <cell r="A552" t="str">
            <v>1989.3</v>
          </cell>
          <cell r="B552">
            <v>2.3510830000000001E-5</v>
          </cell>
        </row>
        <row r="553">
          <cell r="A553" t="str">
            <v>1989.4</v>
          </cell>
          <cell r="B553">
            <v>2.4726250000000001E-5</v>
          </cell>
        </row>
        <row r="554">
          <cell r="A554" t="str">
            <v>1989.5</v>
          </cell>
          <cell r="B554">
            <v>2.7880880000000001E-5</v>
          </cell>
        </row>
        <row r="555">
          <cell r="A555" t="str">
            <v>1989.6</v>
          </cell>
          <cell r="B555">
            <v>3.5343119999999998E-5</v>
          </cell>
        </row>
        <row r="556">
          <cell r="A556" t="str">
            <v>1989.7</v>
          </cell>
          <cell r="B556">
            <v>4.8731730000000002E-5</v>
          </cell>
        </row>
        <row r="557">
          <cell r="A557" t="str">
            <v>1989.8</v>
          </cell>
          <cell r="B557">
            <v>6.6509609999999998E-5</v>
          </cell>
        </row>
        <row r="558">
          <cell r="A558" t="str">
            <v>1989.9</v>
          </cell>
          <cell r="B558">
            <v>9.2393920000000005E-5</v>
          </cell>
        </row>
        <row r="559">
          <cell r="A559" t="str">
            <v>1989.10</v>
          </cell>
          <cell r="B559">
            <v>1.2907279999999999E-4</v>
          </cell>
        </row>
        <row r="560">
          <cell r="A560" t="str">
            <v>1989.11</v>
          </cell>
          <cell r="B560">
            <v>1.8621889999999999E-4</v>
          </cell>
        </row>
        <row r="561">
          <cell r="A561" t="str">
            <v>1989.12</v>
          </cell>
          <cell r="B561">
            <v>2.7818830000000001E-4</v>
          </cell>
        </row>
        <row r="562">
          <cell r="A562" t="str">
            <v>1990.1</v>
          </cell>
          <cell r="B562">
            <v>4.7820579999999999E-4</v>
          </cell>
        </row>
        <row r="563">
          <cell r="A563" t="str">
            <v>1990.2</v>
          </cell>
          <cell r="B563">
            <v>8.2098369999999998E-4</v>
          </cell>
        </row>
        <row r="564">
          <cell r="A564" t="str">
            <v>1990.3</v>
          </cell>
          <cell r="B564">
            <v>1.48861E-3</v>
          </cell>
        </row>
        <row r="565">
          <cell r="A565" t="str">
            <v>1990.4</v>
          </cell>
          <cell r="B565">
            <v>1.65727E-3</v>
          </cell>
        </row>
        <row r="566">
          <cell r="A566" t="str">
            <v>1990.5</v>
          </cell>
          <cell r="B566">
            <v>1.8077499999999999E-3</v>
          </cell>
        </row>
        <row r="567">
          <cell r="A567" t="str">
            <v>1990.6</v>
          </cell>
          <cell r="B567">
            <v>1.9708099999999999E-3</v>
          </cell>
        </row>
        <row r="568">
          <cell r="A568" t="str">
            <v>1990.7</v>
          </cell>
          <cell r="B568">
            <v>2.2266199999999999E-3</v>
          </cell>
        </row>
        <row r="569">
          <cell r="A569" t="str">
            <v>1990.8</v>
          </cell>
          <cell r="B569">
            <v>2.5145200000000001E-3</v>
          </cell>
        </row>
        <row r="570">
          <cell r="A570" t="str">
            <v>1990.9</v>
          </cell>
          <cell r="B570">
            <v>2.80897E-3</v>
          </cell>
        </row>
        <row r="571">
          <cell r="A571" t="str">
            <v>1990.10</v>
          </cell>
          <cell r="B571">
            <v>3.2067200000000001E-3</v>
          </cell>
        </row>
        <row r="572">
          <cell r="A572" t="str">
            <v>1990.11</v>
          </cell>
          <cell r="B572">
            <v>3.7662899999999998E-3</v>
          </cell>
        </row>
        <row r="573">
          <cell r="A573" t="str">
            <v>1990.12</v>
          </cell>
          <cell r="B573">
            <v>4.3862199999999997E-3</v>
          </cell>
        </row>
        <row r="574">
          <cell r="A574" t="str">
            <v>1991.1</v>
          </cell>
          <cell r="B574">
            <v>5.2603900000000002E-3</v>
          </cell>
        </row>
        <row r="575">
          <cell r="A575" t="str">
            <v>1991.2</v>
          </cell>
          <cell r="B575">
            <v>6.3708599999999999E-3</v>
          </cell>
        </row>
        <row r="576">
          <cell r="A576" t="str">
            <v>1991.3</v>
          </cell>
          <cell r="B576">
            <v>6.8327500000000003E-3</v>
          </cell>
        </row>
        <row r="577">
          <cell r="A577" t="str">
            <v>1991.4</v>
          </cell>
          <cell r="B577">
            <v>7.4299300000000004E-3</v>
          </cell>
        </row>
        <row r="578">
          <cell r="A578" t="str">
            <v>1991.5</v>
          </cell>
          <cell r="B578">
            <v>7.9151099999999995E-3</v>
          </cell>
        </row>
        <row r="579">
          <cell r="A579" t="str">
            <v>1991.6</v>
          </cell>
          <cell r="B579">
            <v>8.6955399999999999E-3</v>
          </cell>
        </row>
        <row r="580">
          <cell r="A580" t="str">
            <v>1991.7</v>
          </cell>
          <cell r="B580">
            <v>9.8111799999999992E-3</v>
          </cell>
        </row>
        <row r="581">
          <cell r="A581" t="str">
            <v>1991.8</v>
          </cell>
          <cell r="B581">
            <v>1.13309E-2</v>
          </cell>
        </row>
        <row r="582">
          <cell r="A582" t="str">
            <v>1991.9</v>
          </cell>
          <cell r="B582">
            <v>1.3165400000000001E-2</v>
          </cell>
        </row>
        <row r="583">
          <cell r="A583" t="str">
            <v>1991.10</v>
          </cell>
          <cell r="B583">
            <v>1.6568699999999999E-2</v>
          </cell>
        </row>
        <row r="584">
          <cell r="A584" t="str">
            <v>1991.11</v>
          </cell>
          <cell r="B584">
            <v>2.08367E-2</v>
          </cell>
        </row>
        <row r="585">
          <cell r="A585" t="str">
            <v>1991.12</v>
          </cell>
          <cell r="B585">
            <v>2.545E-2</v>
          </cell>
        </row>
        <row r="586">
          <cell r="A586" t="str">
            <v>1992.1</v>
          </cell>
          <cell r="B586">
            <v>3.2280799999999998E-2</v>
          </cell>
        </row>
        <row r="587">
          <cell r="A587" t="str">
            <v>1992.2</v>
          </cell>
          <cell r="B587">
            <v>4.0283199999999998E-2</v>
          </cell>
        </row>
        <row r="588">
          <cell r="A588" t="str">
            <v>1992.3</v>
          </cell>
          <cell r="B588">
            <v>4.86218E-2</v>
          </cell>
        </row>
        <row r="589">
          <cell r="A589" t="str">
            <v>1992.4</v>
          </cell>
          <cell r="B589">
            <v>5.7636300000000001E-2</v>
          </cell>
        </row>
        <row r="590">
          <cell r="A590" t="str">
            <v>1992.5</v>
          </cell>
          <cell r="B590">
            <v>7.0575600000000002E-2</v>
          </cell>
        </row>
        <row r="591">
          <cell r="A591" t="str">
            <v>1992.6</v>
          </cell>
          <cell r="B591">
            <v>8.5693000000000005E-2</v>
          </cell>
        </row>
        <row r="592">
          <cell r="A592" t="str">
            <v>1992.7</v>
          </cell>
          <cell r="B592">
            <v>0.10428</v>
          </cell>
        </row>
        <row r="593">
          <cell r="A593" t="str">
            <v>1992.8</v>
          </cell>
          <cell r="B593">
            <v>0.130913</v>
          </cell>
        </row>
        <row r="594">
          <cell r="A594" t="str">
            <v>1992.9</v>
          </cell>
          <cell r="B594">
            <v>0.166744</v>
          </cell>
        </row>
        <row r="595">
          <cell r="A595" t="str">
            <v>1992.10</v>
          </cell>
          <cell r="B595">
            <v>0.20832999999999999</v>
          </cell>
        </row>
        <row r="596">
          <cell r="A596" t="str">
            <v>1992.11</v>
          </cell>
          <cell r="B596">
            <v>0.25878699999999999</v>
          </cell>
        </row>
        <row r="597">
          <cell r="A597" t="str">
            <v>1992.12</v>
          </cell>
          <cell r="B597">
            <v>0.32011899999999999</v>
          </cell>
        </row>
        <row r="598">
          <cell r="A598" t="str">
            <v>1993.1</v>
          </cell>
          <cell r="B598">
            <v>0.41209000000000001</v>
          </cell>
        </row>
        <row r="599">
          <cell r="A599" t="str">
            <v>1993.2</v>
          </cell>
          <cell r="B599">
            <v>0.52133499999999999</v>
          </cell>
        </row>
        <row r="600">
          <cell r="A600" t="str">
            <v>1993.3</v>
          </cell>
          <cell r="B600">
            <v>0.66631799999999997</v>
          </cell>
        </row>
        <row r="601">
          <cell r="A601" t="str">
            <v>1993.4</v>
          </cell>
          <cell r="B601">
            <v>0.85428599999999999</v>
          </cell>
        </row>
        <row r="602">
          <cell r="A602" t="str">
            <v>1993.5</v>
          </cell>
          <cell r="B602">
            <v>1.1299600000000001</v>
          </cell>
        </row>
        <row r="603">
          <cell r="A603" t="str">
            <v>1993.6</v>
          </cell>
          <cell r="B603">
            <v>1.47709</v>
          </cell>
        </row>
        <row r="604">
          <cell r="A604" t="str">
            <v>1993.7</v>
          </cell>
          <cell r="B604">
            <v>1.9491700000000001</v>
          </cell>
        </row>
        <row r="605">
          <cell r="A605" t="str">
            <v>1993.8</v>
          </cell>
          <cell r="B605">
            <v>2.6027200000000001</v>
          </cell>
        </row>
        <row r="606">
          <cell r="A606" t="str">
            <v>1993.9</v>
          </cell>
          <cell r="B606">
            <v>3.5654699999999999</v>
          </cell>
        </row>
        <row r="607">
          <cell r="A607" t="str">
            <v>1993.10</v>
          </cell>
          <cell r="B607">
            <v>4.8183800000000003</v>
          </cell>
        </row>
        <row r="608">
          <cell r="A608" t="str">
            <v>1993.11</v>
          </cell>
          <cell r="B608">
            <v>6.5992499999999996</v>
          </cell>
        </row>
        <row r="609">
          <cell r="A609" t="str">
            <v>1993.12</v>
          </cell>
          <cell r="B609">
            <v>8.9894999999999996</v>
          </cell>
        </row>
        <row r="610">
          <cell r="A610" t="str">
            <v>1994.1</v>
          </cell>
          <cell r="B610">
            <v>12.7822</v>
          </cell>
        </row>
        <row r="611">
          <cell r="A611" t="str">
            <v>1994.2</v>
          </cell>
          <cell r="B611">
            <v>18.203099999999999</v>
          </cell>
        </row>
        <row r="612">
          <cell r="A612" t="str">
            <v>1994.3</v>
          </cell>
          <cell r="B612">
            <v>26.363499999999998</v>
          </cell>
        </row>
        <row r="613">
          <cell r="A613" t="str">
            <v>1994.4</v>
          </cell>
          <cell r="B613">
            <v>37.557499999999997</v>
          </cell>
        </row>
        <row r="614">
          <cell r="A614" t="str">
            <v>1994.5</v>
          </cell>
          <cell r="B614">
            <v>52.9373</v>
          </cell>
        </row>
        <row r="615">
          <cell r="A615" t="str">
            <v>1994.6</v>
          </cell>
          <cell r="B615">
            <v>77.595399999999998</v>
          </cell>
        </row>
        <row r="616">
          <cell r="A616" t="str">
            <v>1994.7</v>
          </cell>
          <cell r="B616">
            <v>96.769300000000001</v>
          </cell>
        </row>
        <row r="617">
          <cell r="A617" t="str">
            <v>1994.8</v>
          </cell>
          <cell r="B617">
            <v>100</v>
          </cell>
        </row>
        <row r="618">
          <cell r="A618" t="str">
            <v>1994.9</v>
          </cell>
          <cell r="B618">
            <v>101.54900000000001</v>
          </cell>
        </row>
        <row r="619">
          <cell r="A619" t="str">
            <v>1994.10</v>
          </cell>
          <cell r="B619">
            <v>104.143</v>
          </cell>
        </row>
        <row r="620">
          <cell r="A620" t="str">
            <v>1994.11</v>
          </cell>
          <cell r="B620">
            <v>106.72</v>
          </cell>
        </row>
        <row r="621">
          <cell r="A621" t="str">
            <v>1994.12</v>
          </cell>
          <cell r="B621">
            <v>107.325</v>
          </cell>
        </row>
        <row r="622">
          <cell r="A622" t="str">
            <v>1995.1</v>
          </cell>
          <cell r="B622">
            <v>108.785</v>
          </cell>
        </row>
        <row r="623">
          <cell r="A623" t="str">
            <v>1995.2</v>
          </cell>
          <cell r="B623">
            <v>110.039</v>
          </cell>
        </row>
        <row r="624">
          <cell r="A624" t="str">
            <v>1995.3</v>
          </cell>
          <cell r="B624">
            <v>112.035</v>
          </cell>
        </row>
        <row r="625">
          <cell r="A625" t="str">
            <v>1995.4</v>
          </cell>
          <cell r="B625">
            <v>114.614</v>
          </cell>
        </row>
        <row r="626">
          <cell r="A626" t="str">
            <v>1995.5</v>
          </cell>
          <cell r="B626">
            <v>115.071</v>
          </cell>
        </row>
        <row r="627">
          <cell r="A627" t="str">
            <v>1995.6</v>
          </cell>
          <cell r="B627">
            <v>118.09</v>
          </cell>
        </row>
        <row r="628">
          <cell r="A628" t="str">
            <v>1995.7</v>
          </cell>
          <cell r="B628">
            <v>120.733</v>
          </cell>
        </row>
        <row r="629">
          <cell r="A629" t="str">
            <v>1995.8</v>
          </cell>
          <cell r="B629">
            <v>122.289</v>
          </cell>
        </row>
        <row r="630">
          <cell r="A630" t="str">
            <v>1995.9</v>
          </cell>
          <cell r="B630">
            <v>120.967</v>
          </cell>
        </row>
        <row r="631">
          <cell r="A631" t="str">
            <v>1995.10</v>
          </cell>
          <cell r="B631">
            <v>121.241</v>
          </cell>
        </row>
        <row r="632">
          <cell r="A632" t="str">
            <v>1995.11</v>
          </cell>
          <cell r="B632">
            <v>122.85</v>
          </cell>
        </row>
        <row r="633">
          <cell r="A633" t="str">
            <v>1995.12</v>
          </cell>
          <cell r="B633">
            <v>123.187</v>
          </cell>
        </row>
        <row r="634">
          <cell r="A634" t="str">
            <v>1996.1</v>
          </cell>
          <cell r="B634">
            <v>125.39700000000001</v>
          </cell>
        </row>
        <row r="635">
          <cell r="A635" t="str">
            <v>1996.2</v>
          </cell>
          <cell r="B635">
            <v>126.35299999999999</v>
          </cell>
        </row>
        <row r="636">
          <cell r="A636" t="str">
            <v>1996.3</v>
          </cell>
          <cell r="B636">
            <v>126.627</v>
          </cell>
        </row>
        <row r="637">
          <cell r="A637" t="str">
            <v>1996.4</v>
          </cell>
          <cell r="B637">
            <v>127.509</v>
          </cell>
        </row>
        <row r="638">
          <cell r="A638" t="str">
            <v>1996.5</v>
          </cell>
          <cell r="B638">
            <v>129.655</v>
          </cell>
        </row>
        <row r="639">
          <cell r="A639" t="str">
            <v>1996.6</v>
          </cell>
          <cell r="B639">
            <v>131.24</v>
          </cell>
        </row>
        <row r="640">
          <cell r="A640" t="str">
            <v>1996.7</v>
          </cell>
          <cell r="B640">
            <v>132.67400000000001</v>
          </cell>
        </row>
        <row r="641">
          <cell r="A641" t="str">
            <v>1996.8</v>
          </cell>
          <cell r="B641">
            <v>132.679</v>
          </cell>
        </row>
        <row r="642">
          <cell r="A642" t="str">
            <v>1996.9</v>
          </cell>
          <cell r="B642">
            <v>132.84899999999999</v>
          </cell>
        </row>
        <row r="643">
          <cell r="A643" t="str">
            <v>1996.10</v>
          </cell>
          <cell r="B643">
            <v>133.14099999999999</v>
          </cell>
        </row>
        <row r="644">
          <cell r="A644" t="str">
            <v>1996.11</v>
          </cell>
          <cell r="B644">
            <v>133.517</v>
          </cell>
        </row>
        <row r="645">
          <cell r="A645" t="str">
            <v>1996.12</v>
          </cell>
          <cell r="B645">
            <v>134.68899999999999</v>
          </cell>
        </row>
        <row r="646">
          <cell r="A646" t="str">
            <v>1997.1</v>
          </cell>
          <cell r="B646">
            <v>136.81399999999999</v>
          </cell>
        </row>
        <row r="647">
          <cell r="A647" t="str">
            <v>1997.2</v>
          </cell>
          <cell r="B647">
            <v>137.38999999999999</v>
          </cell>
        </row>
        <row r="648">
          <cell r="A648" t="str">
            <v>1997.3</v>
          </cell>
          <cell r="B648">
            <v>138.99</v>
          </cell>
        </row>
        <row r="649">
          <cell r="A649" t="str">
            <v>1997.4</v>
          </cell>
          <cell r="B649">
            <v>139.80699999999999</v>
          </cell>
        </row>
        <row r="650">
          <cell r="A650" t="str">
            <v>1997.5</v>
          </cell>
          <cell r="B650">
            <v>140.22900000000001</v>
          </cell>
        </row>
        <row r="651">
          <cell r="A651" t="str">
            <v>1997.6</v>
          </cell>
          <cell r="B651">
            <v>141.20699999999999</v>
          </cell>
        </row>
        <row r="652">
          <cell r="A652" t="str">
            <v>1997.7</v>
          </cell>
          <cell r="B652">
            <v>141.33000000000001</v>
          </cell>
        </row>
        <row r="653">
          <cell r="A653" t="str">
            <v>1997.8</v>
          </cell>
          <cell r="B653">
            <v>141.268</v>
          </cell>
        </row>
        <row r="654">
          <cell r="A654" t="str">
            <v>1997.9</v>
          </cell>
          <cell r="B654">
            <v>142.101</v>
          </cell>
        </row>
        <row r="655">
          <cell r="A655" t="str">
            <v>1997.10</v>
          </cell>
          <cell r="B655">
            <v>142.58699999999999</v>
          </cell>
        </row>
        <row r="656">
          <cell r="A656" t="str">
            <v>1997.11</v>
          </cell>
          <cell r="B656">
            <v>143.77099999999999</v>
          </cell>
        </row>
        <row r="657">
          <cell r="A657" t="str">
            <v>1997.12</v>
          </cell>
          <cell r="B657">
            <v>144.76499999999999</v>
          </cell>
        </row>
        <row r="658">
          <cell r="A658" t="str">
            <v>1998.1</v>
          </cell>
          <cell r="B658">
            <v>146.03800000000001</v>
          </cell>
        </row>
        <row r="659">
          <cell r="A659" t="str">
            <v>1998.2</v>
          </cell>
          <cell r="B659">
            <v>146.06700000000001</v>
          </cell>
        </row>
        <row r="660">
          <cell r="A660" t="str">
            <v>1998.3</v>
          </cell>
          <cell r="B660">
            <v>146.40799999999999</v>
          </cell>
        </row>
        <row r="661">
          <cell r="A661" t="str">
            <v>1998.4</v>
          </cell>
          <cell r="B661">
            <v>146.21100000000001</v>
          </cell>
        </row>
        <row r="662">
          <cell r="A662" t="str">
            <v>1998.5</v>
          </cell>
          <cell r="B662">
            <v>146.54400000000001</v>
          </cell>
        </row>
        <row r="663">
          <cell r="A663" t="str">
            <v>1998.6</v>
          </cell>
          <cell r="B663">
            <v>146.95099999999999</v>
          </cell>
        </row>
        <row r="664">
          <cell r="A664" t="str">
            <v>1998.7</v>
          </cell>
          <cell r="B664">
            <v>146.398</v>
          </cell>
        </row>
        <row r="665">
          <cell r="A665" t="str">
            <v>1998.8</v>
          </cell>
          <cell r="B665">
            <v>146.14400000000001</v>
          </cell>
        </row>
        <row r="666">
          <cell r="A666" t="str">
            <v>1998.9</v>
          </cell>
          <cell r="B666">
            <v>146.11099999999999</v>
          </cell>
        </row>
        <row r="667">
          <cell r="A667" t="str">
            <v>1998.10</v>
          </cell>
          <cell r="B667">
            <v>146.06299999999999</v>
          </cell>
        </row>
        <row r="668">
          <cell r="A668" t="str">
            <v>1998.11</v>
          </cell>
          <cell r="B668">
            <v>145.797</v>
          </cell>
        </row>
        <row r="669">
          <cell r="A669" t="str">
            <v>1998.12</v>
          </cell>
          <cell r="B669">
            <v>147.23099999999999</v>
          </cell>
        </row>
        <row r="670">
          <cell r="A670" t="str">
            <v>1999.1</v>
          </cell>
          <cell r="B670">
            <v>148.92099999999999</v>
          </cell>
        </row>
        <row r="671">
          <cell r="A671" t="str">
            <v>1999.2</v>
          </cell>
          <cell r="B671">
            <v>155.52799999999999</v>
          </cell>
        </row>
        <row r="672">
          <cell r="A672" t="str">
            <v>1999.3</v>
          </cell>
          <cell r="B672">
            <v>158.6</v>
          </cell>
        </row>
        <row r="673">
          <cell r="A673" t="str">
            <v>1999.4</v>
          </cell>
          <cell r="B673">
            <v>158.64699999999999</v>
          </cell>
        </row>
        <row r="674">
          <cell r="A674" t="str">
            <v>1999.5</v>
          </cell>
          <cell r="B674">
            <v>158.1</v>
          </cell>
        </row>
        <row r="675">
          <cell r="A675" t="str">
            <v>1999.6</v>
          </cell>
          <cell r="B675">
            <v>159.71100000000001</v>
          </cell>
        </row>
        <row r="676">
          <cell r="A676" t="str">
            <v>1999.7</v>
          </cell>
          <cell r="B676">
            <v>162.25299999999999</v>
          </cell>
        </row>
        <row r="677">
          <cell r="A677" t="str">
            <v>1999.8</v>
          </cell>
          <cell r="B677">
            <v>164.61199999999999</v>
          </cell>
        </row>
        <row r="678">
          <cell r="A678" t="str">
            <v>1999.9</v>
          </cell>
          <cell r="B678">
            <v>167.02799999999999</v>
          </cell>
        </row>
        <row r="679">
          <cell r="A679" t="str">
            <v>1999.10</v>
          </cell>
          <cell r="B679">
            <v>170.18199999999999</v>
          </cell>
        </row>
        <row r="680">
          <cell r="A680" t="str">
            <v>1999.11</v>
          </cell>
          <cell r="B680">
            <v>174.49600000000001</v>
          </cell>
        </row>
        <row r="681">
          <cell r="A681" t="str">
            <v>1999.12</v>
          </cell>
          <cell r="B681">
            <v>176.64699999999999</v>
          </cell>
        </row>
        <row r="682">
          <cell r="A682" t="str">
            <v>2000.1</v>
          </cell>
          <cell r="B682">
            <v>178.45400000000001</v>
          </cell>
        </row>
        <row r="683">
          <cell r="A683" t="str">
            <v>2000.2</v>
          </cell>
          <cell r="B683">
            <v>178.8</v>
          </cell>
        </row>
        <row r="684">
          <cell r="A684" t="str">
            <v>2000.3</v>
          </cell>
          <cell r="B684">
            <v>179.12799999999999</v>
          </cell>
        </row>
        <row r="685">
          <cell r="A685" t="str">
            <v>2000.4</v>
          </cell>
          <cell r="B685">
            <v>179.357</v>
          </cell>
        </row>
        <row r="686">
          <cell r="A686" t="str">
            <v>2000.5</v>
          </cell>
          <cell r="B686">
            <v>180.56299999999999</v>
          </cell>
        </row>
        <row r="687">
          <cell r="A687" t="str">
            <v>2000.6</v>
          </cell>
          <cell r="B687">
            <v>182.23599999999999</v>
          </cell>
        </row>
        <row r="688">
          <cell r="A688" t="str">
            <v>2000.7</v>
          </cell>
          <cell r="B688">
            <v>186.35300000000001</v>
          </cell>
        </row>
        <row r="689">
          <cell r="A689" t="str">
            <v>2000.8</v>
          </cell>
          <cell r="B689">
            <v>189.74600000000001</v>
          </cell>
        </row>
        <row r="690">
          <cell r="A690" t="str">
            <v>2000.9</v>
          </cell>
          <cell r="B690">
            <v>191.04900000000001</v>
          </cell>
        </row>
        <row r="691">
          <cell r="A691" t="str">
            <v>2000.10</v>
          </cell>
          <cell r="B691">
            <v>191.76300000000001</v>
          </cell>
        </row>
        <row r="692">
          <cell r="A692" t="str">
            <v>2000.11</v>
          </cell>
          <cell r="B692">
            <v>192.506</v>
          </cell>
        </row>
        <row r="693">
          <cell r="A693" t="str">
            <v>2000.12</v>
          </cell>
          <cell r="B693">
            <v>193.97</v>
          </cell>
        </row>
        <row r="694">
          <cell r="A694" t="str">
            <v>2001.1</v>
          </cell>
          <cell r="B694">
            <v>194.92</v>
          </cell>
        </row>
        <row r="695">
          <cell r="A695" t="str">
            <v>2001.2</v>
          </cell>
          <cell r="B695">
            <v>195.58</v>
          </cell>
        </row>
        <row r="696">
          <cell r="A696" t="str">
            <v>2001.3</v>
          </cell>
          <cell r="B696">
            <v>197.15100000000001</v>
          </cell>
        </row>
        <row r="697">
          <cell r="A697" t="str">
            <v>2001.4</v>
          </cell>
          <cell r="B697">
            <v>199.374</v>
          </cell>
        </row>
        <row r="698">
          <cell r="A698" t="str">
            <v>2001.5</v>
          </cell>
          <cell r="B698">
            <v>200.251</v>
          </cell>
        </row>
        <row r="699">
          <cell r="A699" t="str">
            <v>2001.6</v>
          </cell>
          <cell r="B699">
            <v>203.167</v>
          </cell>
        </row>
        <row r="700">
          <cell r="A700" t="str">
            <v>2001.7</v>
          </cell>
          <cell r="B700">
            <v>206.45</v>
          </cell>
        </row>
        <row r="701">
          <cell r="A701" t="str">
            <v>2001.8</v>
          </cell>
          <cell r="B701">
            <v>208.315</v>
          </cell>
        </row>
        <row r="702">
          <cell r="A702" t="str">
            <v>2001.9</v>
          </cell>
          <cell r="B702">
            <v>209.11099999999999</v>
          </cell>
        </row>
        <row r="703">
          <cell r="A703" t="str">
            <v>2001.10</v>
          </cell>
          <cell r="B703">
            <v>212.13499999999999</v>
          </cell>
        </row>
        <row r="704">
          <cell r="A704" t="str">
            <v>2001.11</v>
          </cell>
          <cell r="B704">
            <v>213.756</v>
          </cell>
        </row>
        <row r="705">
          <cell r="A705" t="str">
            <v>2001.12</v>
          </cell>
          <cell r="B705">
            <v>214.137</v>
          </cell>
        </row>
        <row r="706">
          <cell r="A706" t="str">
            <v>2002.1</v>
          </cell>
          <cell r="B706">
            <v>214.535</v>
          </cell>
        </row>
        <row r="707">
          <cell r="A707" t="str">
            <v>2002.2</v>
          </cell>
          <cell r="B707">
            <v>214.92699999999999</v>
          </cell>
        </row>
        <row r="708">
          <cell r="A708" t="str">
            <v>2002.3</v>
          </cell>
          <cell r="B708">
            <v>215.17</v>
          </cell>
        </row>
        <row r="709">
          <cell r="A709" t="str">
            <v>2002.4</v>
          </cell>
          <cell r="B709">
            <v>216.673</v>
          </cell>
        </row>
        <row r="710">
          <cell r="A710" t="str">
            <v>2002.5</v>
          </cell>
          <cell r="B710">
            <v>219.07</v>
          </cell>
        </row>
        <row r="711">
          <cell r="A711" t="str">
            <v>2002.6</v>
          </cell>
          <cell r="B711">
            <v>222.87200000000001</v>
          </cell>
        </row>
        <row r="712">
          <cell r="A712" t="str">
            <v>2002.7</v>
          </cell>
          <cell r="B712">
            <v>227.441</v>
          </cell>
        </row>
        <row r="713">
          <cell r="A713" t="str">
            <v>2002.8</v>
          </cell>
          <cell r="B713">
            <v>232.81800000000001</v>
          </cell>
        </row>
        <row r="714">
          <cell r="A714" t="str">
            <v>2002.9</v>
          </cell>
          <cell r="B714">
            <v>238.97300000000001</v>
          </cell>
        </row>
        <row r="715">
          <cell r="A715" t="str">
            <v>2002.10</v>
          </cell>
          <cell r="B715">
            <v>249.042</v>
          </cell>
        </row>
        <row r="716">
          <cell r="A716" t="str">
            <v>2002.11</v>
          </cell>
          <cell r="B716">
            <v>263.58</v>
          </cell>
        </row>
        <row r="717">
          <cell r="A717" t="str">
            <v>2002.12</v>
          </cell>
          <cell r="B717">
            <v>270.69200000000001</v>
          </cell>
        </row>
        <row r="718">
          <cell r="A718" t="str">
            <v>2003.1</v>
          </cell>
          <cell r="B718">
            <v>276.57799999999997</v>
          </cell>
        </row>
        <row r="719">
          <cell r="A719" t="str">
            <v>2003.2</v>
          </cell>
          <cell r="B719">
            <v>280.98399999999998</v>
          </cell>
        </row>
        <row r="720">
          <cell r="A720" t="str">
            <v>2003.3</v>
          </cell>
          <cell r="B720">
            <v>285.64</v>
          </cell>
        </row>
        <row r="721">
          <cell r="A721" t="str">
            <v>2003.4</v>
          </cell>
          <cell r="B721">
            <v>286.815</v>
          </cell>
        </row>
        <row r="722">
          <cell r="A722" t="str">
            <v>2003.5</v>
          </cell>
          <cell r="B722">
            <v>284.89999999999998</v>
          </cell>
        </row>
        <row r="723">
          <cell r="A723" t="str">
            <v>2003.6</v>
          </cell>
          <cell r="B723">
            <v>282.91300000000001</v>
          </cell>
        </row>
        <row r="724">
          <cell r="A724" t="str">
            <v>2003.7</v>
          </cell>
          <cell r="B724">
            <v>282.34899999999999</v>
          </cell>
        </row>
        <row r="725">
          <cell r="A725" t="str">
            <v>2003.8</v>
          </cell>
          <cell r="B725">
            <v>284.10500000000002</v>
          </cell>
        </row>
        <row r="726">
          <cell r="A726" t="str">
            <v>2003.9</v>
          </cell>
          <cell r="B726">
            <v>287.08100000000002</v>
          </cell>
        </row>
        <row r="727">
          <cell r="A727" t="str">
            <v>2003.10</v>
          </cell>
          <cell r="B727">
            <v>288.33699999999999</v>
          </cell>
        </row>
        <row r="728">
          <cell r="A728" t="str">
            <v>2003.11</v>
          </cell>
          <cell r="B728">
            <v>289.71800000000002</v>
          </cell>
        </row>
        <row r="729">
          <cell r="A729" t="str">
            <v>2003.12</v>
          </cell>
          <cell r="B729">
            <v>291.46199999999999</v>
          </cell>
        </row>
        <row r="730">
          <cell r="A730" t="str">
            <v>2004.1</v>
          </cell>
          <cell r="B730">
            <v>293.79300000000001</v>
          </cell>
        </row>
        <row r="731">
          <cell r="A731" t="str">
            <v>2004.2</v>
          </cell>
          <cell r="B731">
            <v>296.976</v>
          </cell>
        </row>
        <row r="732">
          <cell r="A732" t="str">
            <v>2004.3</v>
          </cell>
          <cell r="B732">
            <v>299.74599999999998</v>
          </cell>
        </row>
        <row r="733">
          <cell r="A733" t="str">
            <v>2004.4</v>
          </cell>
          <cell r="B733">
            <v>303.18400000000003</v>
          </cell>
        </row>
        <row r="734">
          <cell r="A734" t="str">
            <v>2004.5</v>
          </cell>
          <cell r="B734">
            <v>307.61599999999999</v>
          </cell>
        </row>
        <row r="735">
          <cell r="A735" t="str">
            <v>2004.6</v>
          </cell>
          <cell r="B735">
            <v>311.57600000000002</v>
          </cell>
        </row>
        <row r="736">
          <cell r="A736" t="str">
            <v>2004.7</v>
          </cell>
          <cell r="B736">
            <v>315.113</v>
          </cell>
        </row>
        <row r="737">
          <cell r="A737" t="str">
            <v>2004.8</v>
          </cell>
          <cell r="B737">
            <v>319.24400000000003</v>
          </cell>
        </row>
        <row r="738">
          <cell r="A738" t="str">
            <v>2004.9</v>
          </cell>
          <cell r="B738">
            <v>320.78800000000001</v>
          </cell>
        </row>
        <row r="739">
          <cell r="A739" t="str">
            <v>2004.10</v>
          </cell>
          <cell r="B739">
            <v>322.49200000000002</v>
          </cell>
        </row>
        <row r="740">
          <cell r="A740" t="str">
            <v>2004.11</v>
          </cell>
          <cell r="B740">
            <v>325.14800000000002</v>
          </cell>
        </row>
        <row r="741">
          <cell r="A741" t="str">
            <v>2004.12</v>
          </cell>
          <cell r="B741">
            <v>326.83300000000003</v>
          </cell>
        </row>
        <row r="742">
          <cell r="A742" t="str">
            <v>2005.1</v>
          </cell>
          <cell r="B742">
            <v>327.91500000000002</v>
          </cell>
        </row>
        <row r="743">
          <cell r="A743" t="str">
            <v>2005.2</v>
          </cell>
          <cell r="B743">
            <v>329.24099999999999</v>
          </cell>
        </row>
        <row r="744">
          <cell r="A744" t="str">
            <v>2005.3</v>
          </cell>
          <cell r="B744">
            <v>332.49</v>
          </cell>
        </row>
        <row r="745">
          <cell r="A745" t="str">
            <v>2005.4</v>
          </cell>
          <cell r="B745">
            <v>334.17</v>
          </cell>
        </row>
        <row r="746">
          <cell r="A746" t="str">
            <v>2005.5</v>
          </cell>
          <cell r="B746">
            <v>333.32100000000003</v>
          </cell>
        </row>
        <row r="747">
          <cell r="A747" t="str">
            <v>2005.6</v>
          </cell>
          <cell r="B747">
            <v>331.82299999999998</v>
          </cell>
        </row>
        <row r="748">
          <cell r="A748" t="str">
            <v>2005.7</v>
          </cell>
          <cell r="B748">
            <v>330.48399999999998</v>
          </cell>
        </row>
        <row r="749">
          <cell r="A749" t="str">
            <v>2005.8</v>
          </cell>
          <cell r="B749">
            <v>327.887</v>
          </cell>
        </row>
        <row r="750">
          <cell r="A750" t="str">
            <v>2005.9</v>
          </cell>
          <cell r="B750">
            <v>327.45400000000001</v>
          </cell>
        </row>
        <row r="751">
          <cell r="A751" t="str">
            <v>2005.10</v>
          </cell>
          <cell r="B751">
            <v>329.529</v>
          </cell>
        </row>
        <row r="752">
          <cell r="A752" t="str">
            <v>2005.11</v>
          </cell>
          <cell r="B752">
            <v>330.61900000000003</v>
          </cell>
        </row>
        <row r="753">
          <cell r="A753" t="str">
            <v>2005.12</v>
          </cell>
          <cell r="B753">
            <v>330.83499999999998</v>
          </cell>
        </row>
        <row r="754">
          <cell r="A754" t="str">
            <v>2006.1</v>
          </cell>
          <cell r="B754">
            <v>333.22199999999998</v>
          </cell>
        </row>
        <row r="755">
          <cell r="A755" t="str">
            <v>2006.2</v>
          </cell>
          <cell r="B755">
            <v>333.03</v>
          </cell>
        </row>
        <row r="756">
          <cell r="A756" t="str">
            <v>2006.3</v>
          </cell>
          <cell r="B756">
            <v>331.53100000000001</v>
          </cell>
        </row>
        <row r="757">
          <cell r="A757" t="str">
            <v>2006.4</v>
          </cell>
          <cell r="B757">
            <v>331.60700000000003</v>
          </cell>
        </row>
        <row r="758">
          <cell r="A758" t="str">
            <v>2006.5</v>
          </cell>
          <cell r="B758">
            <v>332.851</v>
          </cell>
        </row>
        <row r="759">
          <cell r="A759" t="str">
            <v>2006.6</v>
          </cell>
          <cell r="B759">
            <v>335.06700000000001</v>
          </cell>
        </row>
        <row r="760">
          <cell r="A760" t="str">
            <v>2006.7</v>
          </cell>
          <cell r="B760">
            <v>335.637</v>
          </cell>
        </row>
        <row r="761">
          <cell r="A761" t="str">
            <v>2006.8</v>
          </cell>
          <cell r="B761">
            <v>337.01100000000002</v>
          </cell>
        </row>
        <row r="762">
          <cell r="A762" t="str">
            <v>2006.9</v>
          </cell>
          <cell r="B762">
            <v>337.81700000000001</v>
          </cell>
        </row>
        <row r="763">
          <cell r="A763" t="str">
            <v>2006.10</v>
          </cell>
          <cell r="B763">
            <v>340.541</v>
          </cell>
        </row>
        <row r="764">
          <cell r="A764" t="str">
            <v>2006.11</v>
          </cell>
          <cell r="B764">
            <v>342.48200000000003</v>
          </cell>
        </row>
        <row r="765">
          <cell r="A765" t="str">
            <v>2006.12</v>
          </cell>
          <cell r="B765">
            <v>343.38400000000001</v>
          </cell>
        </row>
        <row r="766">
          <cell r="A766" t="str">
            <v>2007.1</v>
          </cell>
          <cell r="B766">
            <v>344.85</v>
          </cell>
        </row>
        <row r="767">
          <cell r="A767" t="str">
            <v>2007.2</v>
          </cell>
          <cell r="B767">
            <v>345.65199999999999</v>
          </cell>
        </row>
        <row r="768">
          <cell r="A768" t="str">
            <v>2007.3</v>
          </cell>
          <cell r="B768">
            <v>346.40699999999998</v>
          </cell>
        </row>
        <row r="769">
          <cell r="A769" t="str">
            <v>2007.4</v>
          </cell>
          <cell r="B769">
            <v>346.87799999999999</v>
          </cell>
        </row>
        <row r="770">
          <cell r="A770" t="str">
            <v>2007.5</v>
          </cell>
          <cell r="B770">
            <v>347.42099999999999</v>
          </cell>
        </row>
        <row r="771">
          <cell r="A771" t="str">
            <v>2007.6</v>
          </cell>
          <cell r="B771">
            <v>348.32799999999997</v>
          </cell>
        </row>
        <row r="772">
          <cell r="A772" t="str">
            <v>2007.7</v>
          </cell>
          <cell r="B772">
            <v>349.62799999999999</v>
          </cell>
        </row>
        <row r="773">
          <cell r="A773" t="str">
            <v>2007.8</v>
          </cell>
          <cell r="B773">
            <v>354.495</v>
          </cell>
        </row>
        <row r="774">
          <cell r="A774" t="str">
            <v>2007.9</v>
          </cell>
          <cell r="B774">
            <v>358.63299999999998</v>
          </cell>
        </row>
        <row r="775">
          <cell r="A775" t="str">
            <v>2007.10</v>
          </cell>
          <cell r="B775">
            <v>361.30799999999999</v>
          </cell>
        </row>
        <row r="776">
          <cell r="A776" t="str">
            <v>2007.11</v>
          </cell>
          <cell r="B776">
            <v>365.1</v>
          </cell>
        </row>
        <row r="777">
          <cell r="A777" t="str">
            <v>2007.12</v>
          </cell>
          <cell r="B777">
            <v>370.48500000000001</v>
          </cell>
        </row>
        <row r="778">
          <cell r="A778" t="str">
            <v>2008.1</v>
          </cell>
          <cell r="B778">
            <v>374.13900000000001</v>
          </cell>
        </row>
        <row r="779">
          <cell r="A779" t="str">
            <v>2008.2</v>
          </cell>
          <cell r="B779">
            <v>375.55799999999999</v>
          </cell>
        </row>
        <row r="780">
          <cell r="A780" t="str">
            <v>2008.3</v>
          </cell>
          <cell r="B780">
            <v>378.19400000000002</v>
          </cell>
        </row>
        <row r="781">
          <cell r="A781" t="str">
            <v>2008.4</v>
          </cell>
          <cell r="B781">
            <v>382.41399999999999</v>
          </cell>
        </row>
        <row r="782">
          <cell r="A782" t="str">
            <v>2008.5</v>
          </cell>
          <cell r="B782">
            <v>389.58499999999998</v>
          </cell>
        </row>
        <row r="783">
          <cell r="A783" t="str">
            <v>2008.6</v>
          </cell>
          <cell r="B783">
            <v>396.95400000000001</v>
          </cell>
        </row>
        <row r="784">
          <cell r="A784" t="str">
            <v>2008.7</v>
          </cell>
          <cell r="B784">
            <v>401.40600000000001</v>
          </cell>
        </row>
        <row r="785">
          <cell r="A785" t="str">
            <v>2008.8</v>
          </cell>
          <cell r="B785">
            <v>399.87</v>
          </cell>
        </row>
        <row r="786">
          <cell r="A786" t="str">
            <v>2008.9</v>
          </cell>
          <cell r="B786">
            <v>401.327</v>
          </cell>
        </row>
        <row r="787">
          <cell r="A787" t="str">
            <v>2008.10</v>
          </cell>
          <cell r="B787">
            <v>405.70699999999999</v>
          </cell>
        </row>
        <row r="788">
          <cell r="A788" t="str">
            <v>2008.11</v>
          </cell>
          <cell r="B788">
            <v>405.98200000000003</v>
          </cell>
        </row>
        <row r="789">
          <cell r="A789" t="str">
            <v>2008.12</v>
          </cell>
          <cell r="B789">
            <v>404.185</v>
          </cell>
        </row>
        <row r="790">
          <cell r="A790" t="str">
            <v>2009.1</v>
          </cell>
          <cell r="B790">
            <v>404.24400000000003</v>
          </cell>
        </row>
        <row r="791">
          <cell r="A791" t="str">
            <v>2009.2</v>
          </cell>
          <cell r="B791">
            <v>403.73700000000002</v>
          </cell>
        </row>
        <row r="792">
          <cell r="A792" t="str">
            <v>2009.3</v>
          </cell>
          <cell r="B792">
            <v>400.35300000000001</v>
          </cell>
        </row>
        <row r="793">
          <cell r="A793" t="str">
            <v>2009.4</v>
          </cell>
          <cell r="B793">
            <v>400.53</v>
          </cell>
        </row>
        <row r="794">
          <cell r="A794" t="str">
            <v>2009.5</v>
          </cell>
          <cell r="B794">
            <v>401.23200000000003</v>
          </cell>
        </row>
        <row r="795">
          <cell r="A795" t="str">
            <v>2009.6</v>
          </cell>
          <cell r="B795">
            <v>399.96600000000001</v>
          </cell>
        </row>
        <row r="796">
          <cell r="A796" t="str">
            <v>2009.7</v>
          </cell>
          <cell r="B796">
            <v>397.39299999999997</v>
          </cell>
        </row>
        <row r="797">
          <cell r="A797" t="str">
            <v>2009.8</v>
          </cell>
          <cell r="B797">
            <v>397.75799999999998</v>
          </cell>
        </row>
        <row r="798">
          <cell r="A798" t="str">
            <v>2009.9</v>
          </cell>
          <cell r="B798">
            <v>398.738</v>
          </cell>
        </row>
        <row r="799">
          <cell r="A799" t="str">
            <v>2009.10</v>
          </cell>
          <cell r="B799">
            <v>398.57499999999999</v>
          </cell>
        </row>
        <row r="800">
          <cell r="A800" t="str">
            <v>2009.11</v>
          </cell>
          <cell r="B800">
            <v>398.85700000000003</v>
          </cell>
        </row>
        <row r="801">
          <cell r="A801" t="str">
            <v>2009.12</v>
          </cell>
          <cell r="B801">
            <v>398.40699999999998</v>
          </cell>
        </row>
        <row r="802">
          <cell r="A802" t="str">
            <v>2010.1</v>
          </cell>
          <cell r="B802">
            <v>402.42500000000001</v>
          </cell>
        </row>
        <row r="803">
          <cell r="A803" t="str">
            <v>2010.2</v>
          </cell>
          <cell r="B803">
            <v>406.82600000000002</v>
          </cell>
        </row>
        <row r="804">
          <cell r="A804" t="str">
            <v>2010.3</v>
          </cell>
          <cell r="B804">
            <v>409.399</v>
          </cell>
        </row>
        <row r="805">
          <cell r="A805" t="str">
            <v>2010.4</v>
          </cell>
          <cell r="B805">
            <v>412.34100000000001</v>
          </cell>
        </row>
        <row r="806">
          <cell r="A806" t="str">
            <v>2010.5</v>
          </cell>
          <cell r="B806">
            <v>418.81099999999998</v>
          </cell>
        </row>
        <row r="807">
          <cell r="A807" t="str">
            <v>2010.6</v>
          </cell>
          <cell r="B807">
            <v>420.24099999999999</v>
          </cell>
        </row>
        <row r="808">
          <cell r="A808" t="str">
            <v>2010.7</v>
          </cell>
          <cell r="B808">
            <v>421.154</v>
          </cell>
        </row>
        <row r="809">
          <cell r="A809" t="str">
            <v>2010.8</v>
          </cell>
          <cell r="B809">
            <v>425.78800000000001</v>
          </cell>
        </row>
        <row r="810">
          <cell r="A810" t="str">
            <v>2010.9</v>
          </cell>
          <cell r="B810">
            <v>430.45299999999997</v>
          </cell>
        </row>
        <row r="811">
          <cell r="A811" t="str">
            <v>2010.10</v>
          </cell>
          <cell r="B811">
            <v>434.88200000000001</v>
          </cell>
        </row>
        <row r="812">
          <cell r="A812" t="str">
            <v>2010.11</v>
          </cell>
          <cell r="B812">
            <v>441.75400000000002</v>
          </cell>
        </row>
        <row r="813">
          <cell r="A813" t="str">
            <v>2010.12</v>
          </cell>
          <cell r="B813">
            <v>443.42700000000002</v>
          </cell>
        </row>
        <row r="814">
          <cell r="A814" t="str">
            <v>2011.1</v>
          </cell>
          <cell r="B814">
            <v>447.76400000000001</v>
          </cell>
        </row>
        <row r="815">
          <cell r="A815" t="str">
            <v>2011.2</v>
          </cell>
          <cell r="B815">
            <v>452.04700000000003</v>
          </cell>
        </row>
        <row r="816">
          <cell r="A816" t="str">
            <v>2011.3</v>
          </cell>
          <cell r="B816">
            <v>454.80500000000001</v>
          </cell>
        </row>
        <row r="817">
          <cell r="A817" t="str">
            <v>2011.4</v>
          </cell>
          <cell r="B817">
            <v>457.05900000000003</v>
          </cell>
        </row>
        <row r="818">
          <cell r="A818" t="str">
            <v>2011.5</v>
          </cell>
          <cell r="B818">
            <v>457.09</v>
          </cell>
        </row>
        <row r="819">
          <cell r="A819" t="str">
            <v>2011.6</v>
          </cell>
          <cell r="B819">
            <v>456.49</v>
          </cell>
        </row>
        <row r="820">
          <cell r="A820" t="str">
            <v>2011.7</v>
          </cell>
          <cell r="B820">
            <v>456.25799999999998</v>
          </cell>
        </row>
        <row r="821">
          <cell r="A821" t="str">
            <v>2011.8</v>
          </cell>
          <cell r="B821">
            <v>459.05500000000001</v>
          </cell>
        </row>
        <row r="822">
          <cell r="A822" t="str">
            <v>2011.9</v>
          </cell>
          <cell r="B822">
            <v>462.50900000000001</v>
          </cell>
        </row>
        <row r="823">
          <cell r="A823" t="str">
            <v>2011.10</v>
          </cell>
          <cell r="B823">
            <v>464.34899999999999</v>
          </cell>
        </row>
        <row r="824">
          <cell r="A824" t="str">
            <v>2011.11</v>
          </cell>
          <cell r="B824">
            <v>466.33100000000002</v>
          </cell>
        </row>
        <row r="825">
          <cell r="A825" t="str">
            <v>2011.12</v>
          </cell>
          <cell r="B825">
            <v>465.58600000000001</v>
          </cell>
        </row>
        <row r="826">
          <cell r="A826" t="str">
            <v>2012.1</v>
          </cell>
          <cell r="B826">
            <v>466.97899999999998</v>
          </cell>
        </row>
        <row r="827">
          <cell r="A827" t="str">
            <v>2012.2</v>
          </cell>
          <cell r="B827">
            <v>467.30799999999999</v>
          </cell>
        </row>
        <row r="828">
          <cell r="A828" t="str">
            <v>2012.3</v>
          </cell>
          <cell r="B828">
            <v>469.91</v>
          </cell>
        </row>
        <row r="829">
          <cell r="A829" t="str">
            <v>2012.4</v>
          </cell>
          <cell r="B829">
            <v>474.68299999999999</v>
          </cell>
        </row>
        <row r="830">
          <cell r="A830" t="str">
            <v>2012.5</v>
          </cell>
          <cell r="B830">
            <v>479.01900000000001</v>
          </cell>
        </row>
        <row r="831">
          <cell r="A831" t="str">
            <v>2012.6</v>
          </cell>
          <cell r="B831">
            <v>482.31099999999998</v>
          </cell>
        </row>
        <row r="832">
          <cell r="A832" t="str">
            <v>2012.7</v>
          </cell>
          <cell r="B832">
            <v>489.62099999999998</v>
          </cell>
        </row>
        <row r="833">
          <cell r="A833" t="str">
            <v>2012.8</v>
          </cell>
          <cell r="B833">
            <v>495.94900000000001</v>
          </cell>
        </row>
        <row r="834">
          <cell r="A834" t="str">
            <v>2012.9</v>
          </cell>
          <cell r="B834">
            <v>500.31400000000002</v>
          </cell>
        </row>
        <row r="835">
          <cell r="A835" t="str">
            <v>2012.10</v>
          </cell>
          <cell r="B835">
            <v>498.73899999999998</v>
          </cell>
        </row>
        <row r="836">
          <cell r="A836" t="str">
            <v>2012.11</v>
          </cell>
          <cell r="B836">
            <v>499.98899999999998</v>
          </cell>
        </row>
        <row r="837">
          <cell r="A837" t="str">
            <v>2012.12</v>
          </cell>
          <cell r="B837">
            <v>503.28300000000002</v>
          </cell>
        </row>
        <row r="838">
          <cell r="A838" t="str">
            <v>2013.1</v>
          </cell>
          <cell r="B838">
            <v>504.83</v>
          </cell>
        </row>
        <row r="839">
          <cell r="A839" t="str">
            <v>2013.2</v>
          </cell>
          <cell r="B839">
            <v>505.83199999999999</v>
          </cell>
        </row>
        <row r="840">
          <cell r="A840" t="str">
            <v>2013.3</v>
          </cell>
          <cell r="B840">
            <v>507.375</v>
          </cell>
        </row>
        <row r="841">
          <cell r="A841" t="str">
            <v>2013.4</v>
          </cell>
          <cell r="B841">
            <v>507.08699999999999</v>
          </cell>
        </row>
        <row r="842">
          <cell r="A842" t="str">
            <v>2013.5</v>
          </cell>
          <cell r="B842">
            <v>508.71499999999997</v>
          </cell>
        </row>
        <row r="843">
          <cell r="A843" t="str">
            <v>2013.6</v>
          </cell>
          <cell r="B843">
            <v>512.59799999999996</v>
          </cell>
        </row>
        <row r="844">
          <cell r="A844" t="str">
            <v>2013.7</v>
          </cell>
          <cell r="B844">
            <v>513.31299999999999</v>
          </cell>
        </row>
        <row r="845">
          <cell r="A845" t="str">
            <v>2013.8</v>
          </cell>
          <cell r="B845">
            <v>515.68799999999999</v>
          </cell>
        </row>
        <row r="846">
          <cell r="A846" t="str">
            <v>2013.9</v>
          </cell>
          <cell r="B846">
            <v>522.69000000000005</v>
          </cell>
        </row>
        <row r="847">
          <cell r="A847" t="str">
            <v>2013.10</v>
          </cell>
          <cell r="B847">
            <v>525.96600000000001</v>
          </cell>
        </row>
        <row r="848">
          <cell r="A848" t="str">
            <v>2013.11</v>
          </cell>
          <cell r="B848">
            <v>527.42200000000003</v>
          </cell>
        </row>
        <row r="849">
          <cell r="A849" t="str">
            <v>2013.12</v>
          </cell>
          <cell r="B849">
            <v>531.05600000000004</v>
          </cell>
        </row>
        <row r="850">
          <cell r="A850" t="str">
            <v>2014.1</v>
          </cell>
          <cell r="B850">
            <v>533.197</v>
          </cell>
        </row>
        <row r="851">
          <cell r="A851" t="str">
            <v>2014.2</v>
          </cell>
          <cell r="B851">
            <v>537.70299999999997</v>
          </cell>
        </row>
        <row r="852">
          <cell r="A852" t="str">
            <v>2014.3</v>
          </cell>
          <cell r="B852">
            <v>545.68399999999997</v>
          </cell>
        </row>
        <row r="853">
          <cell r="A853" t="str">
            <v>2014.4</v>
          </cell>
          <cell r="B853">
            <v>548.14499999999998</v>
          </cell>
        </row>
        <row r="854">
          <cell r="A854" t="str">
            <v>2014.5</v>
          </cell>
          <cell r="B854">
            <v>545.65200000000004</v>
          </cell>
        </row>
        <row r="855">
          <cell r="A855" t="str">
            <v>2014.6</v>
          </cell>
          <cell r="B855">
            <v>542.19399999999996</v>
          </cell>
        </row>
        <row r="856">
          <cell r="A856" t="str">
            <v>2014.7</v>
          </cell>
          <cell r="B856">
            <v>539.21</v>
          </cell>
        </row>
        <row r="857">
          <cell r="A857" t="str">
            <v>2014.8</v>
          </cell>
          <cell r="B857">
            <v>539.54999999999995</v>
          </cell>
        </row>
        <row r="858">
          <cell r="A858" t="str">
            <v>2014.9</v>
          </cell>
          <cell r="B858">
            <v>539.649</v>
          </cell>
        </row>
        <row r="859">
          <cell r="A859" t="str">
            <v>2014.10</v>
          </cell>
          <cell r="B859">
            <v>542.85299999999995</v>
          </cell>
        </row>
        <row r="860">
          <cell r="A860" t="str">
            <v>2014.11</v>
          </cell>
          <cell r="B860">
            <v>549.04</v>
          </cell>
        </row>
        <row r="861">
          <cell r="A861" t="str">
            <v>2014.12</v>
          </cell>
          <cell r="B861">
            <v>551.149</v>
          </cell>
        </row>
        <row r="862">
          <cell r="A862" t="str">
            <v>2015.1</v>
          </cell>
          <cell r="B862">
            <v>554.83500000000004</v>
          </cell>
        </row>
        <row r="863">
          <cell r="A863" t="str">
            <v>2015.2</v>
          </cell>
          <cell r="B863">
            <v>557.803</v>
          </cell>
        </row>
        <row r="864">
          <cell r="A864" t="str">
            <v>2015.3</v>
          </cell>
          <cell r="B864">
            <v>564.56799999999998</v>
          </cell>
        </row>
        <row r="865">
          <cell r="A865" t="str">
            <v>2015.4</v>
          </cell>
          <cell r="B865">
            <v>569.73800000000006</v>
          </cell>
        </row>
        <row r="866">
          <cell r="A866" t="str">
            <v>2015.5</v>
          </cell>
          <cell r="B866">
            <v>572.03399999999999</v>
          </cell>
        </row>
        <row r="867">
          <cell r="A867" t="str">
            <v>2015.6</v>
          </cell>
          <cell r="B867">
            <v>575.93799999999999</v>
          </cell>
        </row>
        <row r="868">
          <cell r="A868" t="str">
            <v>2015.7</v>
          </cell>
          <cell r="B868">
            <v>579.29300000000001</v>
          </cell>
        </row>
        <row r="869">
          <cell r="A869" t="str">
            <v>2015.8</v>
          </cell>
          <cell r="B869">
            <v>581.61800000000005</v>
          </cell>
        </row>
        <row r="870">
          <cell r="A870" t="str">
            <v>2015.9</v>
          </cell>
          <cell r="B870">
            <v>589.89700000000005</v>
          </cell>
        </row>
        <row r="871">
          <cell r="A871" t="str">
            <v>2015.10</v>
          </cell>
          <cell r="B871">
            <v>600.26900000000001</v>
          </cell>
          <cell r="H871">
            <v>43830</v>
          </cell>
        </row>
        <row r="872">
          <cell r="A872" t="str">
            <v>2015.11</v>
          </cell>
          <cell r="B872">
            <v>607.44100000000003</v>
          </cell>
        </row>
        <row r="873">
          <cell r="A873" t="str">
            <v>2015.12</v>
          </cell>
          <cell r="B873">
            <v>610.12800000000004</v>
          </cell>
        </row>
        <row r="874">
          <cell r="A874" t="str">
            <v>2016.1</v>
          </cell>
          <cell r="B874">
            <v>619.476</v>
          </cell>
        </row>
        <row r="875">
          <cell r="A875" t="str">
            <v>2016.2</v>
          </cell>
          <cell r="B875">
            <v>624.36599999999999</v>
          </cell>
        </row>
        <row r="876">
          <cell r="A876" t="str">
            <v>2016.3</v>
          </cell>
          <cell r="B876">
            <v>627.05999999999995</v>
          </cell>
        </row>
        <row r="877">
          <cell r="A877" t="str">
            <v>2016.4</v>
          </cell>
          <cell r="B877">
            <v>629.34500000000003</v>
          </cell>
        </row>
        <row r="878">
          <cell r="A878" t="str">
            <v>2016.5</v>
          </cell>
          <cell r="B878">
            <v>636.46799999999996</v>
          </cell>
        </row>
        <row r="879">
          <cell r="A879" t="str">
            <v>2016.6</v>
          </cell>
          <cell r="B879">
            <v>646.86800000000005</v>
          </cell>
        </row>
        <row r="880">
          <cell r="A880" t="str">
            <v>2016.7</v>
          </cell>
          <cell r="B880">
            <v>644.35599999999999</v>
          </cell>
        </row>
        <row r="881">
          <cell r="A881" t="str">
            <v>2016.8</v>
          </cell>
          <cell r="B881">
            <v>647.15300000000002</v>
          </cell>
        </row>
        <row r="882">
          <cell r="A882" t="str">
            <v>2016.9</v>
          </cell>
          <cell r="B882">
            <v>647.36</v>
          </cell>
        </row>
        <row r="883">
          <cell r="A883" t="str">
            <v>2016.10</v>
          </cell>
          <cell r="B883">
            <v>648.21299999999997</v>
          </cell>
        </row>
        <row r="884">
          <cell r="A884" t="str">
            <v>2016.11</v>
          </cell>
          <cell r="B884">
            <v>648.56100000000004</v>
          </cell>
        </row>
        <row r="885">
          <cell r="A885" t="str">
            <v>2016.12</v>
          </cell>
          <cell r="B885">
            <v>653.95100000000002</v>
          </cell>
        </row>
        <row r="886">
          <cell r="A886" t="str">
            <v>2017.1</v>
          </cell>
          <cell r="B886">
            <v>656.77800000000002</v>
          </cell>
        </row>
        <row r="887">
          <cell r="A887" t="str">
            <v>2017.2</v>
          </cell>
          <cell r="B887">
            <v>657.19100000000003</v>
          </cell>
        </row>
        <row r="888">
          <cell r="A888" t="str">
            <v>2017.3</v>
          </cell>
          <cell r="B888">
            <v>654.70899999999995</v>
          </cell>
        </row>
        <row r="889">
          <cell r="A889" t="str">
            <v>2017.4</v>
          </cell>
          <cell r="B889">
            <v>646.57299999999998</v>
          </cell>
        </row>
        <row r="890">
          <cell r="A890" t="str">
            <v>2017.5</v>
          </cell>
          <cell r="B890">
            <v>643.26</v>
          </cell>
        </row>
        <row r="891">
          <cell r="A891" t="str">
            <v>2017.6</v>
          </cell>
          <cell r="B891">
            <v>637.07899999999995</v>
          </cell>
        </row>
        <row r="892">
          <cell r="A892" t="str">
            <v>2017.7</v>
          </cell>
          <cell r="B892">
            <v>635.19799999999998</v>
          </cell>
        </row>
        <row r="893">
          <cell r="A893" t="str">
            <v>2017.8</v>
          </cell>
          <cell r="B893">
            <v>636.71400000000006</v>
          </cell>
        </row>
        <row r="894">
          <cell r="A894" t="str">
            <v>2017.9</v>
          </cell>
          <cell r="B894">
            <v>640.654</v>
          </cell>
        </row>
        <row r="895">
          <cell r="A895" t="str">
            <v>2017.10</v>
          </cell>
          <cell r="B895">
            <v>641.279</v>
          </cell>
        </row>
        <row r="896">
          <cell r="A896" t="str">
            <v>2017.11</v>
          </cell>
          <cell r="B896">
            <v>646.42200000000003</v>
          </cell>
        </row>
        <row r="897">
          <cell r="A897" t="str">
            <v>2017.12</v>
          </cell>
          <cell r="B897">
            <v>651.21400000000006</v>
          </cell>
        </row>
        <row r="898">
          <cell r="A898" t="str">
            <v>2018.1</v>
          </cell>
          <cell r="B898">
            <v>654.96799999999996</v>
          </cell>
        </row>
        <row r="899">
          <cell r="A899" t="str">
            <v>2018.2</v>
          </cell>
          <cell r="B899">
            <v>655.97500000000002</v>
          </cell>
        </row>
        <row r="900">
          <cell r="A900" t="str">
            <v>2018.3</v>
          </cell>
          <cell r="B900">
            <v>659.66499999999996</v>
          </cell>
        </row>
        <row r="901">
          <cell r="A901" t="str">
            <v>2018.4</v>
          </cell>
          <cell r="B901">
            <v>665.77</v>
          </cell>
        </row>
        <row r="902">
          <cell r="A902" t="str">
            <v>2018.5</v>
          </cell>
          <cell r="B902">
            <v>676.69500000000005</v>
          </cell>
        </row>
        <row r="903">
          <cell r="A903" t="str">
            <v>2018.6</v>
          </cell>
          <cell r="B903">
            <v>686.69600000000003</v>
          </cell>
        </row>
        <row r="904">
          <cell r="A904" t="str">
            <v>2018.7</v>
          </cell>
          <cell r="B904">
            <v>689.74599999999998</v>
          </cell>
        </row>
        <row r="905">
          <cell r="A905" t="str">
            <v>2018.8</v>
          </cell>
          <cell r="B905">
            <v>694.41399999999999</v>
          </cell>
        </row>
        <row r="906">
          <cell r="A906" t="str">
            <v>2018.9</v>
          </cell>
          <cell r="B906">
            <v>706.83399999999995</v>
          </cell>
        </row>
        <row r="907">
          <cell r="A907" t="str">
            <v>2018.10</v>
          </cell>
          <cell r="B907">
            <v>708.69399999999996</v>
          </cell>
        </row>
        <row r="908">
          <cell r="A908" t="str">
            <v>2018.11</v>
          </cell>
          <cell r="B908">
            <v>700.601</v>
          </cell>
        </row>
        <row r="909">
          <cell r="A909" t="str">
            <v>2018.12</v>
          </cell>
          <cell r="B909">
            <v>697.44600000000003</v>
          </cell>
        </row>
        <row r="910">
          <cell r="A910" t="str">
            <v>2019.12</v>
          </cell>
          <cell r="B910">
            <v>728.76132540000003</v>
          </cell>
        </row>
      </sheetData>
      <sheetData sheetId="2">
        <row r="8">
          <cell r="F8">
            <v>15230188.599272152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184">
          <cell r="F5184">
            <v>1613710.4784265927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617">
          <cell r="L617">
            <v>6212798.9099286161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to"/>
      <sheetName val="Materiais"/>
      <sheetName val="Composição"/>
      <sheetName val="Custo Padrão"/>
      <sheetName val="Custos Fixos"/>
      <sheetName val="Vendas em R$ (2)"/>
      <sheetName val="Preço Unitário"/>
      <sheetName val="Plano de Vendas"/>
      <sheetName val="Consumo de Materiais"/>
      <sheetName val="Vendas em R$"/>
      <sheetName val="ICMS"/>
      <sheetName val="Vendas x Entradas"/>
      <sheetName val="Pessoal"/>
      <sheetName val="Salários"/>
      <sheetName val="Benefí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Dicas"/>
      <sheetName val="PAR"/>
      <sheetName val="VOLCALC"/>
      <sheetName val="PRCALC"/>
      <sheetName val="PRGV"/>
      <sheetName val="COGRECCALC"/>
      <sheetName val="COSTCALC"/>
      <sheetName val="DEPCALC"/>
      <sheetName val="FINCALC"/>
      <sheetName val="CCLCALC"/>
      <sheetName val="BALCALC"/>
      <sheetName val="DRECALC"/>
      <sheetName val="FCCALC"/>
      <sheetName val="SAPAR"/>
      <sheetName val="REC"/>
      <sheetName val="FIN"/>
      <sheetName val="OPX"/>
      <sheetName val="CPX"/>
      <sheetName val="BAL"/>
      <sheetName val="DRE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8">
          <cell r="I8">
            <v>36891</v>
          </cell>
        </row>
        <row r="101">
          <cell r="W101">
            <v>-123.55072463767647</v>
          </cell>
        </row>
      </sheetData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RADA DE DADOS"/>
      <sheetName val="RELATÓRIOS PARCIAIS"/>
      <sheetName val="RESUMO DO FAT"/>
      <sheetName val="RELATÓRIO MENSAL 1"/>
      <sheetName val="RELATÓRIO MENSAL 2"/>
      <sheetName val="RELATÓRIO GERENCIAL"/>
      <sheetName val="POSTOJAMÉRICA"/>
      <sheetName val="POSTOOLIVA"/>
      <sheetName val="POSTOCHEGADA"/>
      <sheetName val="POSTOCONTORNO"/>
      <sheetName val="POSTOKADILLAC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13">
          <cell r="B13">
            <v>1</v>
          </cell>
        </row>
        <row r="14">
          <cell r="B14">
            <v>2</v>
          </cell>
        </row>
        <row r="15">
          <cell r="B15">
            <v>3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6</v>
          </cell>
        </row>
        <row r="19">
          <cell r="B19">
            <v>7</v>
          </cell>
        </row>
        <row r="20">
          <cell r="B20">
            <v>8</v>
          </cell>
        </row>
        <row r="21">
          <cell r="B21">
            <v>9</v>
          </cell>
        </row>
        <row r="22">
          <cell r="B22">
            <v>10</v>
          </cell>
        </row>
        <row r="23">
          <cell r="B23">
            <v>11</v>
          </cell>
        </row>
        <row r="24">
          <cell r="B24">
            <v>12</v>
          </cell>
        </row>
        <row r="25">
          <cell r="B25">
            <v>13</v>
          </cell>
        </row>
        <row r="26">
          <cell r="B26">
            <v>14</v>
          </cell>
        </row>
        <row r="27">
          <cell r="B27">
            <v>15</v>
          </cell>
        </row>
        <row r="28">
          <cell r="B28">
            <v>16</v>
          </cell>
        </row>
        <row r="29">
          <cell r="B29">
            <v>17</v>
          </cell>
        </row>
        <row r="30">
          <cell r="B30">
            <v>18</v>
          </cell>
        </row>
        <row r="31">
          <cell r="B31">
            <v>19</v>
          </cell>
        </row>
        <row r="32">
          <cell r="B32">
            <v>20</v>
          </cell>
        </row>
        <row r="33">
          <cell r="B33">
            <v>21</v>
          </cell>
        </row>
        <row r="34">
          <cell r="B34">
            <v>22</v>
          </cell>
        </row>
        <row r="35">
          <cell r="B35">
            <v>23</v>
          </cell>
        </row>
        <row r="36">
          <cell r="B36">
            <v>24</v>
          </cell>
        </row>
        <row r="37">
          <cell r="B37">
            <v>25</v>
          </cell>
        </row>
        <row r="38">
          <cell r="B38">
            <v>26</v>
          </cell>
        </row>
        <row r="39">
          <cell r="B39">
            <v>27</v>
          </cell>
        </row>
        <row r="40">
          <cell r="B40">
            <v>28</v>
          </cell>
        </row>
        <row r="41">
          <cell r="B41">
            <v>29</v>
          </cell>
        </row>
        <row r="42">
          <cell r="B42">
            <v>30</v>
          </cell>
        </row>
        <row r="43">
          <cell r="B43">
            <v>31</v>
          </cell>
        </row>
      </sheetData>
      <sheetData sheetId="7" refreshError="1"/>
      <sheetData sheetId="8">
        <row r="13">
          <cell r="B13">
            <v>1</v>
          </cell>
          <cell r="F13">
            <v>0</v>
          </cell>
        </row>
        <row r="14">
          <cell r="B14">
            <v>2</v>
          </cell>
          <cell r="F14">
            <v>0</v>
          </cell>
        </row>
        <row r="15">
          <cell r="B15">
            <v>3</v>
          </cell>
          <cell r="F15">
            <v>0</v>
          </cell>
        </row>
        <row r="16">
          <cell r="B16">
            <v>4</v>
          </cell>
          <cell r="F16">
            <v>0</v>
          </cell>
        </row>
        <row r="17">
          <cell r="B17">
            <v>5</v>
          </cell>
          <cell r="F17">
            <v>0</v>
          </cell>
        </row>
        <row r="18">
          <cell r="B18">
            <v>6</v>
          </cell>
          <cell r="F18">
            <v>0</v>
          </cell>
        </row>
        <row r="19">
          <cell r="B19">
            <v>7</v>
          </cell>
          <cell r="F19">
            <v>0</v>
          </cell>
        </row>
        <row r="20">
          <cell r="B20">
            <v>8</v>
          </cell>
          <cell r="F20">
            <v>0</v>
          </cell>
        </row>
        <row r="21">
          <cell r="B21">
            <v>9</v>
          </cell>
          <cell r="F21">
            <v>0</v>
          </cell>
        </row>
        <row r="22">
          <cell r="B22">
            <v>10</v>
          </cell>
          <cell r="F22">
            <v>0</v>
          </cell>
        </row>
        <row r="23">
          <cell r="B23">
            <v>11</v>
          </cell>
          <cell r="F23">
            <v>0</v>
          </cell>
        </row>
        <row r="24">
          <cell r="B24">
            <v>12</v>
          </cell>
          <cell r="F24">
            <v>0</v>
          </cell>
        </row>
        <row r="25">
          <cell r="B25">
            <v>13</v>
          </cell>
          <cell r="F25">
            <v>0</v>
          </cell>
        </row>
        <row r="26">
          <cell r="B26">
            <v>14</v>
          </cell>
          <cell r="F26">
            <v>0</v>
          </cell>
        </row>
        <row r="27">
          <cell r="B27">
            <v>15</v>
          </cell>
          <cell r="F27">
            <v>0</v>
          </cell>
        </row>
        <row r="28">
          <cell r="B28">
            <v>16</v>
          </cell>
          <cell r="F28">
            <v>0</v>
          </cell>
        </row>
        <row r="29">
          <cell r="B29">
            <v>17</v>
          </cell>
          <cell r="F29">
            <v>0</v>
          </cell>
        </row>
        <row r="30">
          <cell r="B30">
            <v>18</v>
          </cell>
          <cell r="F30">
            <v>0</v>
          </cell>
        </row>
        <row r="31">
          <cell r="B31">
            <v>19</v>
          </cell>
          <cell r="F31">
            <v>0</v>
          </cell>
        </row>
        <row r="32">
          <cell r="B32">
            <v>20</v>
          </cell>
          <cell r="F32">
            <v>0</v>
          </cell>
        </row>
        <row r="33">
          <cell r="B33">
            <v>21</v>
          </cell>
          <cell r="F33">
            <v>0</v>
          </cell>
        </row>
        <row r="34">
          <cell r="B34">
            <v>22</v>
          </cell>
          <cell r="F34">
            <v>0</v>
          </cell>
        </row>
        <row r="35">
          <cell r="B35">
            <v>23</v>
          </cell>
          <cell r="F35">
            <v>0</v>
          </cell>
        </row>
        <row r="36">
          <cell r="B36">
            <v>24</v>
          </cell>
          <cell r="F36">
            <v>0</v>
          </cell>
        </row>
        <row r="37">
          <cell r="B37">
            <v>25</v>
          </cell>
          <cell r="F37">
            <v>0</v>
          </cell>
        </row>
        <row r="38">
          <cell r="B38">
            <v>26</v>
          </cell>
          <cell r="F38">
            <v>0</v>
          </cell>
        </row>
        <row r="39">
          <cell r="B39">
            <v>27</v>
          </cell>
          <cell r="F39">
            <v>0</v>
          </cell>
        </row>
        <row r="40">
          <cell r="B40">
            <v>28</v>
          </cell>
          <cell r="F40">
            <v>0</v>
          </cell>
        </row>
        <row r="41">
          <cell r="B41">
            <v>29</v>
          </cell>
          <cell r="F41">
            <v>0</v>
          </cell>
        </row>
        <row r="42">
          <cell r="B42">
            <v>30</v>
          </cell>
          <cell r="F42">
            <v>0</v>
          </cell>
        </row>
        <row r="43">
          <cell r="B43">
            <v>31</v>
          </cell>
          <cell r="F43">
            <v>0</v>
          </cell>
        </row>
      </sheetData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"/>
      <sheetName val="SAPAR"/>
      <sheetName val="REC"/>
      <sheetName val="OPX"/>
      <sheetName val="CPX"/>
      <sheetName val="FIN"/>
      <sheetName val="BAL"/>
      <sheetName val="DR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CashFlow"/>
      <sheetName val="Cias de Gás"/>
    </sheetNames>
    <sheetDataSet>
      <sheetData sheetId="0" refreshError="1"/>
      <sheetData sheetId="1" refreshError="1"/>
      <sheetData sheetId="2">
        <row r="3">
          <cell r="B3" t="str">
            <v>CIA</v>
          </cell>
          <cell r="C3" t="str">
            <v>ANO</v>
          </cell>
          <cell r="D3" t="str">
            <v>VOL VENDIDO</v>
          </cell>
          <cell r="E3" t="str">
            <v>FATURAMENTO</v>
          </cell>
          <cell r="F3" t="str">
            <v>Operação</v>
          </cell>
          <cell r="G3" t="str">
            <v>Manutenção</v>
          </cell>
          <cell r="H3" t="str">
            <v>O&amp;M</v>
          </cell>
          <cell r="I3" t="str">
            <v>PESSOAL</v>
          </cell>
          <cell r="J3" t="str">
            <v>DESPESAS</v>
          </cell>
          <cell r="K3" t="str">
            <v>CONCESSÃO</v>
          </cell>
          <cell r="L3" t="str">
            <v>% BR</v>
          </cell>
          <cell r="M3" t="str">
            <v>ICMS</v>
          </cell>
          <cell r="N3" t="str">
            <v>Imp.Renda</v>
          </cell>
          <cell r="O3" t="str">
            <v>Contr.Social</v>
          </cell>
          <cell r="P3" t="str">
            <v>PIS/COFINS</v>
          </cell>
          <cell r="Q3" t="str">
            <v>CPMF</v>
          </cell>
          <cell r="R3" t="str">
            <v>ASEP</v>
          </cell>
        </row>
        <row r="4">
          <cell r="A4">
            <v>1</v>
          </cell>
          <cell r="B4" t="str">
            <v>ALGÁS</v>
          </cell>
          <cell r="D4">
            <v>344820.98082191776</v>
          </cell>
          <cell r="E4">
            <v>15563531.241433321</v>
          </cell>
          <cell r="H4">
            <v>331424.6204148737</v>
          </cell>
          <cell r="I4">
            <v>570345.67809844262</v>
          </cell>
          <cell r="J4">
            <v>224694.3125</v>
          </cell>
          <cell r="M4">
            <v>0.17</v>
          </cell>
          <cell r="N4">
            <v>0.25</v>
          </cell>
          <cell r="O4">
            <v>0.08</v>
          </cell>
          <cell r="P4">
            <v>2.6499999999999999E-2</v>
          </cell>
          <cell r="Q4">
            <v>2.0000000000000001E-4</v>
          </cell>
          <cell r="R4">
            <v>5.0000000000000001E-3</v>
          </cell>
        </row>
        <row r="5">
          <cell r="A5">
            <v>2</v>
          </cell>
          <cell r="B5" t="str">
            <v>BAHIAGÁS</v>
          </cell>
          <cell r="D5">
            <v>1603400</v>
          </cell>
          <cell r="E5">
            <v>57592314.531061612</v>
          </cell>
          <cell r="H5">
            <v>562724.39277664386</v>
          </cell>
          <cell r="I5">
            <v>868203.82626793312</v>
          </cell>
          <cell r="J5">
            <v>416161.625</v>
          </cell>
          <cell r="M5">
            <v>0.17</v>
          </cell>
          <cell r="N5">
            <v>0.25</v>
          </cell>
          <cell r="O5">
            <v>0.08</v>
          </cell>
          <cell r="P5">
            <v>2.6499999999999999E-2</v>
          </cell>
          <cell r="Q5">
            <v>2.0000000000000001E-4</v>
          </cell>
          <cell r="R5">
            <v>5.0000000000000001E-3</v>
          </cell>
        </row>
        <row r="6">
          <cell r="A6">
            <v>3</v>
          </cell>
          <cell r="B6" t="str">
            <v>CEGÁS</v>
          </cell>
          <cell r="D6">
            <v>99726.794520547948</v>
          </cell>
          <cell r="E6">
            <v>5429769.6472476767</v>
          </cell>
          <cell r="H6">
            <v>367826.44413941709</v>
          </cell>
          <cell r="I6">
            <v>403371.54994038446</v>
          </cell>
          <cell r="J6">
            <v>0</v>
          </cell>
          <cell r="M6">
            <v>0.17</v>
          </cell>
          <cell r="N6">
            <v>0.25</v>
          </cell>
          <cell r="O6">
            <v>0.08</v>
          </cell>
          <cell r="P6">
            <v>2.6499999999999999E-2</v>
          </cell>
          <cell r="Q6">
            <v>2.0000000000000001E-4</v>
          </cell>
          <cell r="R6">
            <v>5.0000000000000001E-3</v>
          </cell>
        </row>
        <row r="7">
          <cell r="A7">
            <v>4</v>
          </cell>
          <cell r="B7" t="str">
            <v>COMPAGÁS</v>
          </cell>
          <cell r="D7">
            <v>1</v>
          </cell>
          <cell r="E7">
            <v>1</v>
          </cell>
          <cell r="H7">
            <v>0</v>
          </cell>
          <cell r="I7">
            <v>0</v>
          </cell>
          <cell r="J7">
            <v>0</v>
          </cell>
          <cell r="M7">
            <v>0.17</v>
          </cell>
          <cell r="N7">
            <v>0.25</v>
          </cell>
          <cell r="O7">
            <v>0.08</v>
          </cell>
          <cell r="P7">
            <v>2.6499999999999999E-2</v>
          </cell>
          <cell r="Q7">
            <v>2.0000000000000001E-4</v>
          </cell>
          <cell r="R7">
            <v>5.0000000000000001E-3</v>
          </cell>
        </row>
        <row r="8">
          <cell r="A8">
            <v>5</v>
          </cell>
          <cell r="B8" t="str">
            <v>COPERGÁS</v>
          </cell>
          <cell r="D8">
            <v>533961.64383561641</v>
          </cell>
          <cell r="E8">
            <v>27663418.650172617</v>
          </cell>
          <cell r="H8">
            <v>807728.44742125121</v>
          </cell>
          <cell r="I8">
            <v>469418.49719935545</v>
          </cell>
          <cell r="J8">
            <v>0</v>
          </cell>
          <cell r="M8">
            <v>0.17</v>
          </cell>
          <cell r="N8">
            <v>0.25</v>
          </cell>
          <cell r="O8">
            <v>0.08</v>
          </cell>
          <cell r="P8">
            <v>2.6499999999999999E-2</v>
          </cell>
          <cell r="Q8">
            <v>2.0000000000000001E-4</v>
          </cell>
          <cell r="R8">
            <v>5.0000000000000001E-3</v>
          </cell>
        </row>
        <row r="9">
          <cell r="A9">
            <v>6</v>
          </cell>
          <cell r="B9" t="str">
            <v>EMSERGÁS</v>
          </cell>
          <cell r="D9">
            <v>103446.57534246575</v>
          </cell>
          <cell r="E9">
            <v>5493958.0432210714</v>
          </cell>
          <cell r="H9">
            <v>33385.585356259508</v>
          </cell>
          <cell r="I9">
            <v>317927.8326126929</v>
          </cell>
          <cell r="J9">
            <v>0</v>
          </cell>
          <cell r="M9">
            <v>0.17</v>
          </cell>
          <cell r="N9">
            <v>0.25</v>
          </cell>
          <cell r="O9">
            <v>0.08</v>
          </cell>
          <cell r="P9">
            <v>2.6499999999999999E-2</v>
          </cell>
          <cell r="Q9">
            <v>2.0000000000000001E-4</v>
          </cell>
          <cell r="R9">
            <v>5.0000000000000001E-3</v>
          </cell>
        </row>
        <row r="10">
          <cell r="A10">
            <v>7</v>
          </cell>
          <cell r="B10" t="str">
            <v>GVD-ES</v>
          </cell>
          <cell r="D10">
            <v>563683.42465753423</v>
          </cell>
          <cell r="E10">
            <v>25169909.568519235</v>
          </cell>
          <cell r="H10">
            <v>78161.930181640506</v>
          </cell>
          <cell r="I10">
            <v>200509.55085116901</v>
          </cell>
          <cell r="J10">
            <v>120000</v>
          </cell>
          <cell r="M10">
            <v>0.17</v>
          </cell>
          <cell r="N10">
            <v>0.25</v>
          </cell>
          <cell r="O10">
            <v>0.08</v>
          </cell>
          <cell r="P10">
            <v>2.6499999999999999E-2</v>
          </cell>
          <cell r="Q10">
            <v>2.0000000000000001E-4</v>
          </cell>
          <cell r="R10">
            <v>5.0000000000000001E-3</v>
          </cell>
        </row>
        <row r="11">
          <cell r="A11">
            <v>8</v>
          </cell>
          <cell r="B11" t="str">
            <v>PBGÁS</v>
          </cell>
          <cell r="D11">
            <v>85733.91232876711</v>
          </cell>
          <cell r="E11">
            <v>5021220.0568768652</v>
          </cell>
          <cell r="H11">
            <v>131259.19111029746</v>
          </cell>
          <cell r="I11">
            <v>137359.3846028285</v>
          </cell>
          <cell r="J11">
            <v>0</v>
          </cell>
          <cell r="M11">
            <v>0.17</v>
          </cell>
          <cell r="N11">
            <v>0.25</v>
          </cell>
          <cell r="O11">
            <v>0.08</v>
          </cell>
          <cell r="P11">
            <v>2.6499999999999999E-2</v>
          </cell>
          <cell r="Q11">
            <v>2.0000000000000001E-4</v>
          </cell>
          <cell r="R11">
            <v>5.0000000000000001E-3</v>
          </cell>
        </row>
        <row r="12">
          <cell r="A12">
            <v>9</v>
          </cell>
          <cell r="B12" t="str">
            <v>POTIGÁS</v>
          </cell>
          <cell r="D12">
            <v>85281.375342465748</v>
          </cell>
          <cell r="E12">
            <v>4326364.3573442921</v>
          </cell>
          <cell r="H12">
            <v>182055.57283967437</v>
          </cell>
          <cell r="I12">
            <v>350990.45553333021</v>
          </cell>
          <cell r="J12">
            <v>0</v>
          </cell>
          <cell r="M12">
            <v>0.17</v>
          </cell>
          <cell r="N12">
            <v>0.25</v>
          </cell>
          <cell r="O12">
            <v>0.08</v>
          </cell>
          <cell r="P12">
            <v>2.6499999999999999E-2</v>
          </cell>
          <cell r="Q12">
            <v>2.0000000000000001E-4</v>
          </cell>
          <cell r="R12">
            <v>5.0000000000000001E-3</v>
          </cell>
        </row>
        <row r="13">
          <cell r="A13">
            <v>10</v>
          </cell>
          <cell r="B13" t="str">
            <v>RIOGÁS</v>
          </cell>
          <cell r="D13">
            <v>890887.30958904128</v>
          </cell>
          <cell r="E13">
            <v>37036280.508019686</v>
          </cell>
          <cell r="H13">
            <v>562405.37110941287</v>
          </cell>
          <cell r="I13">
            <v>100537.23858219995</v>
          </cell>
          <cell r="J13">
            <v>0</v>
          </cell>
          <cell r="M13">
            <v>0.18</v>
          </cell>
          <cell r="N13">
            <v>0.25</v>
          </cell>
          <cell r="O13">
            <v>0.08</v>
          </cell>
          <cell r="P13">
            <v>2.6499999999999999E-2</v>
          </cell>
          <cell r="Q13">
            <v>2.0000000000000001E-4</v>
          </cell>
          <cell r="R13">
            <v>5.0000000000000001E-3</v>
          </cell>
        </row>
        <row r="14">
          <cell r="A14">
            <v>11</v>
          </cell>
          <cell r="B14" t="str">
            <v>SCGÁS</v>
          </cell>
          <cell r="D14">
            <v>1</v>
          </cell>
          <cell r="E14">
            <v>1</v>
          </cell>
          <cell r="H14">
            <v>0</v>
          </cell>
          <cell r="I14">
            <v>12232.324584960938</v>
          </cell>
          <cell r="J14">
            <v>0</v>
          </cell>
          <cell r="M14">
            <v>0.17</v>
          </cell>
          <cell r="N14">
            <v>0.25</v>
          </cell>
          <cell r="O14">
            <v>0.08</v>
          </cell>
          <cell r="P14">
            <v>2.6499999999999999E-2</v>
          </cell>
          <cell r="Q14">
            <v>2.0000000000000001E-4</v>
          </cell>
          <cell r="R14">
            <v>5.0000000000000001E-3</v>
          </cell>
        </row>
        <row r="15">
          <cell r="A15">
            <v>12</v>
          </cell>
          <cell r="B15" t="str">
            <v>SULGÁS</v>
          </cell>
          <cell r="D15">
            <v>28467.493150684932</v>
          </cell>
          <cell r="E15">
            <v>1560488.60807132</v>
          </cell>
          <cell r="H15">
            <v>187364.28898246263</v>
          </cell>
          <cell r="I15">
            <v>478501.03710374632</v>
          </cell>
          <cell r="J15">
            <v>116357.1953125</v>
          </cell>
          <cell r="M15">
            <v>0.17</v>
          </cell>
          <cell r="N15">
            <v>0.25</v>
          </cell>
          <cell r="O15">
            <v>0.08</v>
          </cell>
          <cell r="P15">
            <v>2.6499999999999999E-2</v>
          </cell>
          <cell r="Q15">
            <v>2.0000000000000001E-4</v>
          </cell>
          <cell r="R15">
            <v>5.0000000000000001E-3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missas"/>
      <sheetName val="Planilha Apresentação"/>
      <sheetName val="Tabelas Arrumadas "/>
      <sheetName val="Tabelas"/>
      <sheetName val="Definições"/>
      <sheetName val="Comp. preços com GLP"/>
      <sheetName val=" RESIDENCIAL  I"/>
      <sheetName val="Relacao Gas - Oleo A1"/>
      <sheetName val="Variação de Receita"/>
      <sheetName val="Tarifa R$"/>
      <sheetName val="Margens R$ m3"/>
      <sheetName val="Volumes"/>
      <sheetName val="Faturamentos R$"/>
      <sheetName val="Fluxo de Caixa"/>
      <sheetName val="Volumes Res_Com"/>
      <sheetName val="Faturamento Res_Com  R$  "/>
      <sheetName val="Fluxo Caixa Re Com"/>
    </sheetNames>
    <sheetDataSet>
      <sheetData sheetId="0"/>
      <sheetData sheetId="1"/>
      <sheetData sheetId="2"/>
      <sheetData sheetId="3"/>
      <sheetData sheetId="4" refreshError="1">
        <row r="9">
          <cell r="C9">
            <v>1.6500000000000001E-2</v>
          </cell>
        </row>
        <row r="10">
          <cell r="C10">
            <v>0.03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CashFlow"/>
      <sheetName val="Cias de Gá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50"/>
  <sheetViews>
    <sheetView showGridLines="0" zoomScaleNormal="100" zoomScaleSheetLayoutView="110" zoomScalePageLayoutView="106" workbookViewId="0">
      <selection activeCell="F34" sqref="F34"/>
    </sheetView>
  </sheetViews>
  <sheetFormatPr defaultColWidth="24.140625" defaultRowHeight="11.25" outlineLevelRow="1"/>
  <cols>
    <col min="1" max="1" width="3.7109375" style="105" customWidth="1"/>
    <col min="2" max="2" width="42.7109375" style="105" bestFit="1" customWidth="1"/>
    <col min="3" max="3" width="14.5703125" style="105" customWidth="1"/>
    <col min="4" max="4" width="14.42578125" style="105" customWidth="1"/>
    <col min="5" max="5" width="19.42578125" style="105" customWidth="1"/>
    <col min="6" max="6" width="20.5703125" style="105" bestFit="1" customWidth="1"/>
    <col min="7" max="7" width="14.5703125" style="105" bestFit="1" customWidth="1"/>
    <col min="8" max="8" width="17.7109375" style="105" customWidth="1"/>
    <col min="9" max="9" width="15.5703125" style="105" bestFit="1" customWidth="1"/>
    <col min="10" max="10" width="9.140625" style="105" customWidth="1"/>
    <col min="11" max="11" width="12.85546875" style="105" bestFit="1" customWidth="1"/>
    <col min="12" max="12" width="9.85546875" style="105" bestFit="1" customWidth="1"/>
    <col min="13" max="233" width="9.140625" style="105" customWidth="1"/>
    <col min="234" max="234" width="3" style="105" bestFit="1" customWidth="1"/>
    <col min="235" max="256" width="24.140625" style="105"/>
    <col min="257" max="257" width="3.7109375" style="105" customWidth="1"/>
    <col min="258" max="258" width="42.7109375" style="105" bestFit="1" customWidth="1"/>
    <col min="259" max="259" width="14.5703125" style="105" customWidth="1"/>
    <col min="260" max="260" width="14.42578125" style="105" customWidth="1"/>
    <col min="261" max="261" width="19.42578125" style="105" customWidth="1"/>
    <col min="262" max="262" width="20.5703125" style="105" bestFit="1" customWidth="1"/>
    <col min="263" max="263" width="14.5703125" style="105" bestFit="1" customWidth="1"/>
    <col min="264" max="264" width="17.7109375" style="105" customWidth="1"/>
    <col min="265" max="265" width="15.5703125" style="105" bestFit="1" customWidth="1"/>
    <col min="266" max="266" width="9.140625" style="105" customWidth="1"/>
    <col min="267" max="267" width="12.85546875" style="105" bestFit="1" customWidth="1"/>
    <col min="268" max="268" width="9.85546875" style="105" bestFit="1" customWidth="1"/>
    <col min="269" max="489" width="9.140625" style="105" customWidth="1"/>
    <col min="490" max="490" width="3" style="105" bestFit="1" customWidth="1"/>
    <col min="491" max="512" width="24.140625" style="105"/>
    <col min="513" max="513" width="3.7109375" style="105" customWidth="1"/>
    <col min="514" max="514" width="42.7109375" style="105" bestFit="1" customWidth="1"/>
    <col min="515" max="515" width="14.5703125" style="105" customWidth="1"/>
    <col min="516" max="516" width="14.42578125" style="105" customWidth="1"/>
    <col min="517" max="517" width="19.42578125" style="105" customWidth="1"/>
    <col min="518" max="518" width="20.5703125" style="105" bestFit="1" customWidth="1"/>
    <col min="519" max="519" width="14.5703125" style="105" bestFit="1" customWidth="1"/>
    <col min="520" max="520" width="17.7109375" style="105" customWidth="1"/>
    <col min="521" max="521" width="15.5703125" style="105" bestFit="1" customWidth="1"/>
    <col min="522" max="522" width="9.140625" style="105" customWidth="1"/>
    <col min="523" max="523" width="12.85546875" style="105" bestFit="1" customWidth="1"/>
    <col min="524" max="524" width="9.85546875" style="105" bestFit="1" customWidth="1"/>
    <col min="525" max="745" width="9.140625" style="105" customWidth="1"/>
    <col min="746" max="746" width="3" style="105" bestFit="1" customWidth="1"/>
    <col min="747" max="768" width="24.140625" style="105"/>
    <col min="769" max="769" width="3.7109375" style="105" customWidth="1"/>
    <col min="770" max="770" width="42.7109375" style="105" bestFit="1" customWidth="1"/>
    <col min="771" max="771" width="14.5703125" style="105" customWidth="1"/>
    <col min="772" max="772" width="14.42578125" style="105" customWidth="1"/>
    <col min="773" max="773" width="19.42578125" style="105" customWidth="1"/>
    <col min="774" max="774" width="20.5703125" style="105" bestFit="1" customWidth="1"/>
    <col min="775" max="775" width="14.5703125" style="105" bestFit="1" customWidth="1"/>
    <col min="776" max="776" width="17.7109375" style="105" customWidth="1"/>
    <col min="777" max="777" width="15.5703125" style="105" bestFit="1" customWidth="1"/>
    <col min="778" max="778" width="9.140625" style="105" customWidth="1"/>
    <col min="779" max="779" width="12.85546875" style="105" bestFit="1" customWidth="1"/>
    <col min="780" max="780" width="9.85546875" style="105" bestFit="1" customWidth="1"/>
    <col min="781" max="1001" width="9.140625" style="105" customWidth="1"/>
    <col min="1002" max="1002" width="3" style="105" bestFit="1" customWidth="1"/>
    <col min="1003" max="1024" width="24.140625" style="105"/>
    <col min="1025" max="1025" width="3.7109375" style="105" customWidth="1"/>
    <col min="1026" max="1026" width="42.7109375" style="105" bestFit="1" customWidth="1"/>
    <col min="1027" max="1027" width="14.5703125" style="105" customWidth="1"/>
    <col min="1028" max="1028" width="14.42578125" style="105" customWidth="1"/>
    <col min="1029" max="1029" width="19.42578125" style="105" customWidth="1"/>
    <col min="1030" max="1030" width="20.5703125" style="105" bestFit="1" customWidth="1"/>
    <col min="1031" max="1031" width="14.5703125" style="105" bestFit="1" customWidth="1"/>
    <col min="1032" max="1032" width="17.7109375" style="105" customWidth="1"/>
    <col min="1033" max="1033" width="15.5703125" style="105" bestFit="1" customWidth="1"/>
    <col min="1034" max="1034" width="9.140625" style="105" customWidth="1"/>
    <col min="1035" max="1035" width="12.85546875" style="105" bestFit="1" customWidth="1"/>
    <col min="1036" max="1036" width="9.85546875" style="105" bestFit="1" customWidth="1"/>
    <col min="1037" max="1257" width="9.140625" style="105" customWidth="1"/>
    <col min="1258" max="1258" width="3" style="105" bestFit="1" customWidth="1"/>
    <col min="1259" max="1280" width="24.140625" style="105"/>
    <col min="1281" max="1281" width="3.7109375" style="105" customWidth="1"/>
    <col min="1282" max="1282" width="42.7109375" style="105" bestFit="1" customWidth="1"/>
    <col min="1283" max="1283" width="14.5703125" style="105" customWidth="1"/>
    <col min="1284" max="1284" width="14.42578125" style="105" customWidth="1"/>
    <col min="1285" max="1285" width="19.42578125" style="105" customWidth="1"/>
    <col min="1286" max="1286" width="20.5703125" style="105" bestFit="1" customWidth="1"/>
    <col min="1287" max="1287" width="14.5703125" style="105" bestFit="1" customWidth="1"/>
    <col min="1288" max="1288" width="17.7109375" style="105" customWidth="1"/>
    <col min="1289" max="1289" width="15.5703125" style="105" bestFit="1" customWidth="1"/>
    <col min="1290" max="1290" width="9.140625" style="105" customWidth="1"/>
    <col min="1291" max="1291" width="12.85546875" style="105" bestFit="1" customWidth="1"/>
    <col min="1292" max="1292" width="9.85546875" style="105" bestFit="1" customWidth="1"/>
    <col min="1293" max="1513" width="9.140625" style="105" customWidth="1"/>
    <col min="1514" max="1514" width="3" style="105" bestFit="1" customWidth="1"/>
    <col min="1515" max="1536" width="24.140625" style="105"/>
    <col min="1537" max="1537" width="3.7109375" style="105" customWidth="1"/>
    <col min="1538" max="1538" width="42.7109375" style="105" bestFit="1" customWidth="1"/>
    <col min="1539" max="1539" width="14.5703125" style="105" customWidth="1"/>
    <col min="1540" max="1540" width="14.42578125" style="105" customWidth="1"/>
    <col min="1541" max="1541" width="19.42578125" style="105" customWidth="1"/>
    <col min="1542" max="1542" width="20.5703125" style="105" bestFit="1" customWidth="1"/>
    <col min="1543" max="1543" width="14.5703125" style="105" bestFit="1" customWidth="1"/>
    <col min="1544" max="1544" width="17.7109375" style="105" customWidth="1"/>
    <col min="1545" max="1545" width="15.5703125" style="105" bestFit="1" customWidth="1"/>
    <col min="1546" max="1546" width="9.140625" style="105" customWidth="1"/>
    <col min="1547" max="1547" width="12.85546875" style="105" bestFit="1" customWidth="1"/>
    <col min="1548" max="1548" width="9.85546875" style="105" bestFit="1" customWidth="1"/>
    <col min="1549" max="1769" width="9.140625" style="105" customWidth="1"/>
    <col min="1770" max="1770" width="3" style="105" bestFit="1" customWidth="1"/>
    <col min="1771" max="1792" width="24.140625" style="105"/>
    <col min="1793" max="1793" width="3.7109375" style="105" customWidth="1"/>
    <col min="1794" max="1794" width="42.7109375" style="105" bestFit="1" customWidth="1"/>
    <col min="1795" max="1795" width="14.5703125" style="105" customWidth="1"/>
    <col min="1796" max="1796" width="14.42578125" style="105" customWidth="1"/>
    <col min="1797" max="1797" width="19.42578125" style="105" customWidth="1"/>
    <col min="1798" max="1798" width="20.5703125" style="105" bestFit="1" customWidth="1"/>
    <col min="1799" max="1799" width="14.5703125" style="105" bestFit="1" customWidth="1"/>
    <col min="1800" max="1800" width="17.7109375" style="105" customWidth="1"/>
    <col min="1801" max="1801" width="15.5703125" style="105" bestFit="1" customWidth="1"/>
    <col min="1802" max="1802" width="9.140625" style="105" customWidth="1"/>
    <col min="1803" max="1803" width="12.85546875" style="105" bestFit="1" customWidth="1"/>
    <col min="1804" max="1804" width="9.85546875" style="105" bestFit="1" customWidth="1"/>
    <col min="1805" max="2025" width="9.140625" style="105" customWidth="1"/>
    <col min="2026" max="2026" width="3" style="105" bestFit="1" customWidth="1"/>
    <col min="2027" max="2048" width="24.140625" style="105"/>
    <col min="2049" max="2049" width="3.7109375" style="105" customWidth="1"/>
    <col min="2050" max="2050" width="42.7109375" style="105" bestFit="1" customWidth="1"/>
    <col min="2051" max="2051" width="14.5703125" style="105" customWidth="1"/>
    <col min="2052" max="2052" width="14.42578125" style="105" customWidth="1"/>
    <col min="2053" max="2053" width="19.42578125" style="105" customWidth="1"/>
    <col min="2054" max="2054" width="20.5703125" style="105" bestFit="1" customWidth="1"/>
    <col min="2055" max="2055" width="14.5703125" style="105" bestFit="1" customWidth="1"/>
    <col min="2056" max="2056" width="17.7109375" style="105" customWidth="1"/>
    <col min="2057" max="2057" width="15.5703125" style="105" bestFit="1" customWidth="1"/>
    <col min="2058" max="2058" width="9.140625" style="105" customWidth="1"/>
    <col min="2059" max="2059" width="12.85546875" style="105" bestFit="1" customWidth="1"/>
    <col min="2060" max="2060" width="9.85546875" style="105" bestFit="1" customWidth="1"/>
    <col min="2061" max="2281" width="9.140625" style="105" customWidth="1"/>
    <col min="2282" max="2282" width="3" style="105" bestFit="1" customWidth="1"/>
    <col min="2283" max="2304" width="24.140625" style="105"/>
    <col min="2305" max="2305" width="3.7109375" style="105" customWidth="1"/>
    <col min="2306" max="2306" width="42.7109375" style="105" bestFit="1" customWidth="1"/>
    <col min="2307" max="2307" width="14.5703125" style="105" customWidth="1"/>
    <col min="2308" max="2308" width="14.42578125" style="105" customWidth="1"/>
    <col min="2309" max="2309" width="19.42578125" style="105" customWidth="1"/>
    <col min="2310" max="2310" width="20.5703125" style="105" bestFit="1" customWidth="1"/>
    <col min="2311" max="2311" width="14.5703125" style="105" bestFit="1" customWidth="1"/>
    <col min="2312" max="2312" width="17.7109375" style="105" customWidth="1"/>
    <col min="2313" max="2313" width="15.5703125" style="105" bestFit="1" customWidth="1"/>
    <col min="2314" max="2314" width="9.140625" style="105" customWidth="1"/>
    <col min="2315" max="2315" width="12.85546875" style="105" bestFit="1" customWidth="1"/>
    <col min="2316" max="2316" width="9.85546875" style="105" bestFit="1" customWidth="1"/>
    <col min="2317" max="2537" width="9.140625" style="105" customWidth="1"/>
    <col min="2538" max="2538" width="3" style="105" bestFit="1" customWidth="1"/>
    <col min="2539" max="2560" width="24.140625" style="105"/>
    <col min="2561" max="2561" width="3.7109375" style="105" customWidth="1"/>
    <col min="2562" max="2562" width="42.7109375" style="105" bestFit="1" customWidth="1"/>
    <col min="2563" max="2563" width="14.5703125" style="105" customWidth="1"/>
    <col min="2564" max="2564" width="14.42578125" style="105" customWidth="1"/>
    <col min="2565" max="2565" width="19.42578125" style="105" customWidth="1"/>
    <col min="2566" max="2566" width="20.5703125" style="105" bestFit="1" customWidth="1"/>
    <col min="2567" max="2567" width="14.5703125" style="105" bestFit="1" customWidth="1"/>
    <col min="2568" max="2568" width="17.7109375" style="105" customWidth="1"/>
    <col min="2569" max="2569" width="15.5703125" style="105" bestFit="1" customWidth="1"/>
    <col min="2570" max="2570" width="9.140625" style="105" customWidth="1"/>
    <col min="2571" max="2571" width="12.85546875" style="105" bestFit="1" customWidth="1"/>
    <col min="2572" max="2572" width="9.85546875" style="105" bestFit="1" customWidth="1"/>
    <col min="2573" max="2793" width="9.140625" style="105" customWidth="1"/>
    <col min="2794" max="2794" width="3" style="105" bestFit="1" customWidth="1"/>
    <col min="2795" max="2816" width="24.140625" style="105"/>
    <col min="2817" max="2817" width="3.7109375" style="105" customWidth="1"/>
    <col min="2818" max="2818" width="42.7109375" style="105" bestFit="1" customWidth="1"/>
    <col min="2819" max="2819" width="14.5703125" style="105" customWidth="1"/>
    <col min="2820" max="2820" width="14.42578125" style="105" customWidth="1"/>
    <col min="2821" max="2821" width="19.42578125" style="105" customWidth="1"/>
    <col min="2822" max="2822" width="20.5703125" style="105" bestFit="1" customWidth="1"/>
    <col min="2823" max="2823" width="14.5703125" style="105" bestFit="1" customWidth="1"/>
    <col min="2824" max="2824" width="17.7109375" style="105" customWidth="1"/>
    <col min="2825" max="2825" width="15.5703125" style="105" bestFit="1" customWidth="1"/>
    <col min="2826" max="2826" width="9.140625" style="105" customWidth="1"/>
    <col min="2827" max="2827" width="12.85546875" style="105" bestFit="1" customWidth="1"/>
    <col min="2828" max="2828" width="9.85546875" style="105" bestFit="1" customWidth="1"/>
    <col min="2829" max="3049" width="9.140625" style="105" customWidth="1"/>
    <col min="3050" max="3050" width="3" style="105" bestFit="1" customWidth="1"/>
    <col min="3051" max="3072" width="24.140625" style="105"/>
    <col min="3073" max="3073" width="3.7109375" style="105" customWidth="1"/>
    <col min="3074" max="3074" width="42.7109375" style="105" bestFit="1" customWidth="1"/>
    <col min="3075" max="3075" width="14.5703125" style="105" customWidth="1"/>
    <col min="3076" max="3076" width="14.42578125" style="105" customWidth="1"/>
    <col min="3077" max="3077" width="19.42578125" style="105" customWidth="1"/>
    <col min="3078" max="3078" width="20.5703125" style="105" bestFit="1" customWidth="1"/>
    <col min="3079" max="3079" width="14.5703125" style="105" bestFit="1" customWidth="1"/>
    <col min="3080" max="3080" width="17.7109375" style="105" customWidth="1"/>
    <col min="3081" max="3081" width="15.5703125" style="105" bestFit="1" customWidth="1"/>
    <col min="3082" max="3082" width="9.140625" style="105" customWidth="1"/>
    <col min="3083" max="3083" width="12.85546875" style="105" bestFit="1" customWidth="1"/>
    <col min="3084" max="3084" width="9.85546875" style="105" bestFit="1" customWidth="1"/>
    <col min="3085" max="3305" width="9.140625" style="105" customWidth="1"/>
    <col min="3306" max="3306" width="3" style="105" bestFit="1" customWidth="1"/>
    <col min="3307" max="3328" width="24.140625" style="105"/>
    <col min="3329" max="3329" width="3.7109375" style="105" customWidth="1"/>
    <col min="3330" max="3330" width="42.7109375" style="105" bestFit="1" customWidth="1"/>
    <col min="3331" max="3331" width="14.5703125" style="105" customWidth="1"/>
    <col min="3332" max="3332" width="14.42578125" style="105" customWidth="1"/>
    <col min="3333" max="3333" width="19.42578125" style="105" customWidth="1"/>
    <col min="3334" max="3334" width="20.5703125" style="105" bestFit="1" customWidth="1"/>
    <col min="3335" max="3335" width="14.5703125" style="105" bestFit="1" customWidth="1"/>
    <col min="3336" max="3336" width="17.7109375" style="105" customWidth="1"/>
    <col min="3337" max="3337" width="15.5703125" style="105" bestFit="1" customWidth="1"/>
    <col min="3338" max="3338" width="9.140625" style="105" customWidth="1"/>
    <col min="3339" max="3339" width="12.85546875" style="105" bestFit="1" customWidth="1"/>
    <col min="3340" max="3340" width="9.85546875" style="105" bestFit="1" customWidth="1"/>
    <col min="3341" max="3561" width="9.140625" style="105" customWidth="1"/>
    <col min="3562" max="3562" width="3" style="105" bestFit="1" customWidth="1"/>
    <col min="3563" max="3584" width="24.140625" style="105"/>
    <col min="3585" max="3585" width="3.7109375" style="105" customWidth="1"/>
    <col min="3586" max="3586" width="42.7109375" style="105" bestFit="1" customWidth="1"/>
    <col min="3587" max="3587" width="14.5703125" style="105" customWidth="1"/>
    <col min="3588" max="3588" width="14.42578125" style="105" customWidth="1"/>
    <col min="3589" max="3589" width="19.42578125" style="105" customWidth="1"/>
    <col min="3590" max="3590" width="20.5703125" style="105" bestFit="1" customWidth="1"/>
    <col min="3591" max="3591" width="14.5703125" style="105" bestFit="1" customWidth="1"/>
    <col min="3592" max="3592" width="17.7109375" style="105" customWidth="1"/>
    <col min="3593" max="3593" width="15.5703125" style="105" bestFit="1" customWidth="1"/>
    <col min="3594" max="3594" width="9.140625" style="105" customWidth="1"/>
    <col min="3595" max="3595" width="12.85546875" style="105" bestFit="1" customWidth="1"/>
    <col min="3596" max="3596" width="9.85546875" style="105" bestFit="1" customWidth="1"/>
    <col min="3597" max="3817" width="9.140625" style="105" customWidth="1"/>
    <col min="3818" max="3818" width="3" style="105" bestFit="1" customWidth="1"/>
    <col min="3819" max="3840" width="24.140625" style="105"/>
    <col min="3841" max="3841" width="3.7109375" style="105" customWidth="1"/>
    <col min="3842" max="3842" width="42.7109375" style="105" bestFit="1" customWidth="1"/>
    <col min="3843" max="3843" width="14.5703125" style="105" customWidth="1"/>
    <col min="3844" max="3844" width="14.42578125" style="105" customWidth="1"/>
    <col min="3845" max="3845" width="19.42578125" style="105" customWidth="1"/>
    <col min="3846" max="3846" width="20.5703125" style="105" bestFit="1" customWidth="1"/>
    <col min="3847" max="3847" width="14.5703125" style="105" bestFit="1" customWidth="1"/>
    <col min="3848" max="3848" width="17.7109375" style="105" customWidth="1"/>
    <col min="3849" max="3849" width="15.5703125" style="105" bestFit="1" customWidth="1"/>
    <col min="3850" max="3850" width="9.140625" style="105" customWidth="1"/>
    <col min="3851" max="3851" width="12.85546875" style="105" bestFit="1" customWidth="1"/>
    <col min="3852" max="3852" width="9.85546875" style="105" bestFit="1" customWidth="1"/>
    <col min="3853" max="4073" width="9.140625" style="105" customWidth="1"/>
    <col min="4074" max="4074" width="3" style="105" bestFit="1" customWidth="1"/>
    <col min="4075" max="4096" width="24.140625" style="105"/>
    <col min="4097" max="4097" width="3.7109375" style="105" customWidth="1"/>
    <col min="4098" max="4098" width="42.7109375" style="105" bestFit="1" customWidth="1"/>
    <col min="4099" max="4099" width="14.5703125" style="105" customWidth="1"/>
    <col min="4100" max="4100" width="14.42578125" style="105" customWidth="1"/>
    <col min="4101" max="4101" width="19.42578125" style="105" customWidth="1"/>
    <col min="4102" max="4102" width="20.5703125" style="105" bestFit="1" customWidth="1"/>
    <col min="4103" max="4103" width="14.5703125" style="105" bestFit="1" customWidth="1"/>
    <col min="4104" max="4104" width="17.7109375" style="105" customWidth="1"/>
    <col min="4105" max="4105" width="15.5703125" style="105" bestFit="1" customWidth="1"/>
    <col min="4106" max="4106" width="9.140625" style="105" customWidth="1"/>
    <col min="4107" max="4107" width="12.85546875" style="105" bestFit="1" customWidth="1"/>
    <col min="4108" max="4108" width="9.85546875" style="105" bestFit="1" customWidth="1"/>
    <col min="4109" max="4329" width="9.140625" style="105" customWidth="1"/>
    <col min="4330" max="4330" width="3" style="105" bestFit="1" customWidth="1"/>
    <col min="4331" max="4352" width="24.140625" style="105"/>
    <col min="4353" max="4353" width="3.7109375" style="105" customWidth="1"/>
    <col min="4354" max="4354" width="42.7109375" style="105" bestFit="1" customWidth="1"/>
    <col min="4355" max="4355" width="14.5703125" style="105" customWidth="1"/>
    <col min="4356" max="4356" width="14.42578125" style="105" customWidth="1"/>
    <col min="4357" max="4357" width="19.42578125" style="105" customWidth="1"/>
    <col min="4358" max="4358" width="20.5703125" style="105" bestFit="1" customWidth="1"/>
    <col min="4359" max="4359" width="14.5703125" style="105" bestFit="1" customWidth="1"/>
    <col min="4360" max="4360" width="17.7109375" style="105" customWidth="1"/>
    <col min="4361" max="4361" width="15.5703125" style="105" bestFit="1" customWidth="1"/>
    <col min="4362" max="4362" width="9.140625" style="105" customWidth="1"/>
    <col min="4363" max="4363" width="12.85546875" style="105" bestFit="1" customWidth="1"/>
    <col min="4364" max="4364" width="9.85546875" style="105" bestFit="1" customWidth="1"/>
    <col min="4365" max="4585" width="9.140625" style="105" customWidth="1"/>
    <col min="4586" max="4586" width="3" style="105" bestFit="1" customWidth="1"/>
    <col min="4587" max="4608" width="24.140625" style="105"/>
    <col min="4609" max="4609" width="3.7109375" style="105" customWidth="1"/>
    <col min="4610" max="4610" width="42.7109375" style="105" bestFit="1" customWidth="1"/>
    <col min="4611" max="4611" width="14.5703125" style="105" customWidth="1"/>
    <col min="4612" max="4612" width="14.42578125" style="105" customWidth="1"/>
    <col min="4613" max="4613" width="19.42578125" style="105" customWidth="1"/>
    <col min="4614" max="4614" width="20.5703125" style="105" bestFit="1" customWidth="1"/>
    <col min="4615" max="4615" width="14.5703125" style="105" bestFit="1" customWidth="1"/>
    <col min="4616" max="4616" width="17.7109375" style="105" customWidth="1"/>
    <col min="4617" max="4617" width="15.5703125" style="105" bestFit="1" customWidth="1"/>
    <col min="4618" max="4618" width="9.140625" style="105" customWidth="1"/>
    <col min="4619" max="4619" width="12.85546875" style="105" bestFit="1" customWidth="1"/>
    <col min="4620" max="4620" width="9.85546875" style="105" bestFit="1" customWidth="1"/>
    <col min="4621" max="4841" width="9.140625" style="105" customWidth="1"/>
    <col min="4842" max="4842" width="3" style="105" bestFit="1" customWidth="1"/>
    <col min="4843" max="4864" width="24.140625" style="105"/>
    <col min="4865" max="4865" width="3.7109375" style="105" customWidth="1"/>
    <col min="4866" max="4866" width="42.7109375" style="105" bestFit="1" customWidth="1"/>
    <col min="4867" max="4867" width="14.5703125" style="105" customWidth="1"/>
    <col min="4868" max="4868" width="14.42578125" style="105" customWidth="1"/>
    <col min="4869" max="4869" width="19.42578125" style="105" customWidth="1"/>
    <col min="4870" max="4870" width="20.5703125" style="105" bestFit="1" customWidth="1"/>
    <col min="4871" max="4871" width="14.5703125" style="105" bestFit="1" customWidth="1"/>
    <col min="4872" max="4872" width="17.7109375" style="105" customWidth="1"/>
    <col min="4873" max="4873" width="15.5703125" style="105" bestFit="1" customWidth="1"/>
    <col min="4874" max="4874" width="9.140625" style="105" customWidth="1"/>
    <col min="4875" max="4875" width="12.85546875" style="105" bestFit="1" customWidth="1"/>
    <col min="4876" max="4876" width="9.85546875" style="105" bestFit="1" customWidth="1"/>
    <col min="4877" max="5097" width="9.140625" style="105" customWidth="1"/>
    <col min="5098" max="5098" width="3" style="105" bestFit="1" customWidth="1"/>
    <col min="5099" max="5120" width="24.140625" style="105"/>
    <col min="5121" max="5121" width="3.7109375" style="105" customWidth="1"/>
    <col min="5122" max="5122" width="42.7109375" style="105" bestFit="1" customWidth="1"/>
    <col min="5123" max="5123" width="14.5703125" style="105" customWidth="1"/>
    <col min="5124" max="5124" width="14.42578125" style="105" customWidth="1"/>
    <col min="5125" max="5125" width="19.42578125" style="105" customWidth="1"/>
    <col min="5126" max="5126" width="20.5703125" style="105" bestFit="1" customWidth="1"/>
    <col min="5127" max="5127" width="14.5703125" style="105" bestFit="1" customWidth="1"/>
    <col min="5128" max="5128" width="17.7109375" style="105" customWidth="1"/>
    <col min="5129" max="5129" width="15.5703125" style="105" bestFit="1" customWidth="1"/>
    <col min="5130" max="5130" width="9.140625" style="105" customWidth="1"/>
    <col min="5131" max="5131" width="12.85546875" style="105" bestFit="1" customWidth="1"/>
    <col min="5132" max="5132" width="9.85546875" style="105" bestFit="1" customWidth="1"/>
    <col min="5133" max="5353" width="9.140625" style="105" customWidth="1"/>
    <col min="5354" max="5354" width="3" style="105" bestFit="1" customWidth="1"/>
    <col min="5355" max="5376" width="24.140625" style="105"/>
    <col min="5377" max="5377" width="3.7109375" style="105" customWidth="1"/>
    <col min="5378" max="5378" width="42.7109375" style="105" bestFit="1" customWidth="1"/>
    <col min="5379" max="5379" width="14.5703125" style="105" customWidth="1"/>
    <col min="5380" max="5380" width="14.42578125" style="105" customWidth="1"/>
    <col min="5381" max="5381" width="19.42578125" style="105" customWidth="1"/>
    <col min="5382" max="5382" width="20.5703125" style="105" bestFit="1" customWidth="1"/>
    <col min="5383" max="5383" width="14.5703125" style="105" bestFit="1" customWidth="1"/>
    <col min="5384" max="5384" width="17.7109375" style="105" customWidth="1"/>
    <col min="5385" max="5385" width="15.5703125" style="105" bestFit="1" customWidth="1"/>
    <col min="5386" max="5386" width="9.140625" style="105" customWidth="1"/>
    <col min="5387" max="5387" width="12.85546875" style="105" bestFit="1" customWidth="1"/>
    <col min="5388" max="5388" width="9.85546875" style="105" bestFit="1" customWidth="1"/>
    <col min="5389" max="5609" width="9.140625" style="105" customWidth="1"/>
    <col min="5610" max="5610" width="3" style="105" bestFit="1" customWidth="1"/>
    <col min="5611" max="5632" width="24.140625" style="105"/>
    <col min="5633" max="5633" width="3.7109375" style="105" customWidth="1"/>
    <col min="5634" max="5634" width="42.7109375" style="105" bestFit="1" customWidth="1"/>
    <col min="5635" max="5635" width="14.5703125" style="105" customWidth="1"/>
    <col min="5636" max="5636" width="14.42578125" style="105" customWidth="1"/>
    <col min="5637" max="5637" width="19.42578125" style="105" customWidth="1"/>
    <col min="5638" max="5638" width="20.5703125" style="105" bestFit="1" customWidth="1"/>
    <col min="5639" max="5639" width="14.5703125" style="105" bestFit="1" customWidth="1"/>
    <col min="5640" max="5640" width="17.7109375" style="105" customWidth="1"/>
    <col min="5641" max="5641" width="15.5703125" style="105" bestFit="1" customWidth="1"/>
    <col min="5642" max="5642" width="9.140625" style="105" customWidth="1"/>
    <col min="5643" max="5643" width="12.85546875" style="105" bestFit="1" customWidth="1"/>
    <col min="5644" max="5644" width="9.85546875" style="105" bestFit="1" customWidth="1"/>
    <col min="5645" max="5865" width="9.140625" style="105" customWidth="1"/>
    <col min="5866" max="5866" width="3" style="105" bestFit="1" customWidth="1"/>
    <col min="5867" max="5888" width="24.140625" style="105"/>
    <col min="5889" max="5889" width="3.7109375" style="105" customWidth="1"/>
    <col min="5890" max="5890" width="42.7109375" style="105" bestFit="1" customWidth="1"/>
    <col min="5891" max="5891" width="14.5703125" style="105" customWidth="1"/>
    <col min="5892" max="5892" width="14.42578125" style="105" customWidth="1"/>
    <col min="5893" max="5893" width="19.42578125" style="105" customWidth="1"/>
    <col min="5894" max="5894" width="20.5703125" style="105" bestFit="1" customWidth="1"/>
    <col min="5895" max="5895" width="14.5703125" style="105" bestFit="1" customWidth="1"/>
    <col min="5896" max="5896" width="17.7109375" style="105" customWidth="1"/>
    <col min="5897" max="5897" width="15.5703125" style="105" bestFit="1" customWidth="1"/>
    <col min="5898" max="5898" width="9.140625" style="105" customWidth="1"/>
    <col min="5899" max="5899" width="12.85546875" style="105" bestFit="1" customWidth="1"/>
    <col min="5900" max="5900" width="9.85546875" style="105" bestFit="1" customWidth="1"/>
    <col min="5901" max="6121" width="9.140625" style="105" customWidth="1"/>
    <col min="6122" max="6122" width="3" style="105" bestFit="1" customWidth="1"/>
    <col min="6123" max="6144" width="24.140625" style="105"/>
    <col min="6145" max="6145" width="3.7109375" style="105" customWidth="1"/>
    <col min="6146" max="6146" width="42.7109375" style="105" bestFit="1" customWidth="1"/>
    <col min="6147" max="6147" width="14.5703125" style="105" customWidth="1"/>
    <col min="6148" max="6148" width="14.42578125" style="105" customWidth="1"/>
    <col min="6149" max="6149" width="19.42578125" style="105" customWidth="1"/>
    <col min="6150" max="6150" width="20.5703125" style="105" bestFit="1" customWidth="1"/>
    <col min="6151" max="6151" width="14.5703125" style="105" bestFit="1" customWidth="1"/>
    <col min="6152" max="6152" width="17.7109375" style="105" customWidth="1"/>
    <col min="6153" max="6153" width="15.5703125" style="105" bestFit="1" customWidth="1"/>
    <col min="6154" max="6154" width="9.140625" style="105" customWidth="1"/>
    <col min="6155" max="6155" width="12.85546875" style="105" bestFit="1" customWidth="1"/>
    <col min="6156" max="6156" width="9.85546875" style="105" bestFit="1" customWidth="1"/>
    <col min="6157" max="6377" width="9.140625" style="105" customWidth="1"/>
    <col min="6378" max="6378" width="3" style="105" bestFit="1" customWidth="1"/>
    <col min="6379" max="6400" width="24.140625" style="105"/>
    <col min="6401" max="6401" width="3.7109375" style="105" customWidth="1"/>
    <col min="6402" max="6402" width="42.7109375" style="105" bestFit="1" customWidth="1"/>
    <col min="6403" max="6403" width="14.5703125" style="105" customWidth="1"/>
    <col min="6404" max="6404" width="14.42578125" style="105" customWidth="1"/>
    <col min="6405" max="6405" width="19.42578125" style="105" customWidth="1"/>
    <col min="6406" max="6406" width="20.5703125" style="105" bestFit="1" customWidth="1"/>
    <col min="6407" max="6407" width="14.5703125" style="105" bestFit="1" customWidth="1"/>
    <col min="6408" max="6408" width="17.7109375" style="105" customWidth="1"/>
    <col min="6409" max="6409" width="15.5703125" style="105" bestFit="1" customWidth="1"/>
    <col min="6410" max="6410" width="9.140625" style="105" customWidth="1"/>
    <col min="6411" max="6411" width="12.85546875" style="105" bestFit="1" customWidth="1"/>
    <col min="6412" max="6412" width="9.85546875" style="105" bestFit="1" customWidth="1"/>
    <col min="6413" max="6633" width="9.140625" style="105" customWidth="1"/>
    <col min="6634" max="6634" width="3" style="105" bestFit="1" customWidth="1"/>
    <col min="6635" max="6656" width="24.140625" style="105"/>
    <col min="6657" max="6657" width="3.7109375" style="105" customWidth="1"/>
    <col min="6658" max="6658" width="42.7109375" style="105" bestFit="1" customWidth="1"/>
    <col min="6659" max="6659" width="14.5703125" style="105" customWidth="1"/>
    <col min="6660" max="6660" width="14.42578125" style="105" customWidth="1"/>
    <col min="6661" max="6661" width="19.42578125" style="105" customWidth="1"/>
    <col min="6662" max="6662" width="20.5703125" style="105" bestFit="1" customWidth="1"/>
    <col min="6663" max="6663" width="14.5703125" style="105" bestFit="1" customWidth="1"/>
    <col min="6664" max="6664" width="17.7109375" style="105" customWidth="1"/>
    <col min="6665" max="6665" width="15.5703125" style="105" bestFit="1" customWidth="1"/>
    <col min="6666" max="6666" width="9.140625" style="105" customWidth="1"/>
    <col min="6667" max="6667" width="12.85546875" style="105" bestFit="1" customWidth="1"/>
    <col min="6668" max="6668" width="9.85546875" style="105" bestFit="1" customWidth="1"/>
    <col min="6669" max="6889" width="9.140625" style="105" customWidth="1"/>
    <col min="6890" max="6890" width="3" style="105" bestFit="1" customWidth="1"/>
    <col min="6891" max="6912" width="24.140625" style="105"/>
    <col min="6913" max="6913" width="3.7109375" style="105" customWidth="1"/>
    <col min="6914" max="6914" width="42.7109375" style="105" bestFit="1" customWidth="1"/>
    <col min="6915" max="6915" width="14.5703125" style="105" customWidth="1"/>
    <col min="6916" max="6916" width="14.42578125" style="105" customWidth="1"/>
    <col min="6917" max="6917" width="19.42578125" style="105" customWidth="1"/>
    <col min="6918" max="6918" width="20.5703125" style="105" bestFit="1" customWidth="1"/>
    <col min="6919" max="6919" width="14.5703125" style="105" bestFit="1" customWidth="1"/>
    <col min="6920" max="6920" width="17.7109375" style="105" customWidth="1"/>
    <col min="6921" max="6921" width="15.5703125" style="105" bestFit="1" customWidth="1"/>
    <col min="6922" max="6922" width="9.140625" style="105" customWidth="1"/>
    <col min="6923" max="6923" width="12.85546875" style="105" bestFit="1" customWidth="1"/>
    <col min="6924" max="6924" width="9.85546875" style="105" bestFit="1" customWidth="1"/>
    <col min="6925" max="7145" width="9.140625" style="105" customWidth="1"/>
    <col min="7146" max="7146" width="3" style="105" bestFit="1" customWidth="1"/>
    <col min="7147" max="7168" width="24.140625" style="105"/>
    <col min="7169" max="7169" width="3.7109375" style="105" customWidth="1"/>
    <col min="7170" max="7170" width="42.7109375" style="105" bestFit="1" customWidth="1"/>
    <col min="7171" max="7171" width="14.5703125" style="105" customWidth="1"/>
    <col min="7172" max="7172" width="14.42578125" style="105" customWidth="1"/>
    <col min="7173" max="7173" width="19.42578125" style="105" customWidth="1"/>
    <col min="7174" max="7174" width="20.5703125" style="105" bestFit="1" customWidth="1"/>
    <col min="7175" max="7175" width="14.5703125" style="105" bestFit="1" customWidth="1"/>
    <col min="7176" max="7176" width="17.7109375" style="105" customWidth="1"/>
    <col min="7177" max="7177" width="15.5703125" style="105" bestFit="1" customWidth="1"/>
    <col min="7178" max="7178" width="9.140625" style="105" customWidth="1"/>
    <col min="7179" max="7179" width="12.85546875" style="105" bestFit="1" customWidth="1"/>
    <col min="7180" max="7180" width="9.85546875" style="105" bestFit="1" customWidth="1"/>
    <col min="7181" max="7401" width="9.140625" style="105" customWidth="1"/>
    <col min="7402" max="7402" width="3" style="105" bestFit="1" customWidth="1"/>
    <col min="7403" max="7424" width="24.140625" style="105"/>
    <col min="7425" max="7425" width="3.7109375" style="105" customWidth="1"/>
    <col min="7426" max="7426" width="42.7109375" style="105" bestFit="1" customWidth="1"/>
    <col min="7427" max="7427" width="14.5703125" style="105" customWidth="1"/>
    <col min="7428" max="7428" width="14.42578125" style="105" customWidth="1"/>
    <col min="7429" max="7429" width="19.42578125" style="105" customWidth="1"/>
    <col min="7430" max="7430" width="20.5703125" style="105" bestFit="1" customWidth="1"/>
    <col min="7431" max="7431" width="14.5703125" style="105" bestFit="1" customWidth="1"/>
    <col min="7432" max="7432" width="17.7109375" style="105" customWidth="1"/>
    <col min="7433" max="7433" width="15.5703125" style="105" bestFit="1" customWidth="1"/>
    <col min="7434" max="7434" width="9.140625" style="105" customWidth="1"/>
    <col min="7435" max="7435" width="12.85546875" style="105" bestFit="1" customWidth="1"/>
    <col min="7436" max="7436" width="9.85546875" style="105" bestFit="1" customWidth="1"/>
    <col min="7437" max="7657" width="9.140625" style="105" customWidth="1"/>
    <col min="7658" max="7658" width="3" style="105" bestFit="1" customWidth="1"/>
    <col min="7659" max="7680" width="24.140625" style="105"/>
    <col min="7681" max="7681" width="3.7109375" style="105" customWidth="1"/>
    <col min="7682" max="7682" width="42.7109375" style="105" bestFit="1" customWidth="1"/>
    <col min="7683" max="7683" width="14.5703125" style="105" customWidth="1"/>
    <col min="7684" max="7684" width="14.42578125" style="105" customWidth="1"/>
    <col min="7685" max="7685" width="19.42578125" style="105" customWidth="1"/>
    <col min="7686" max="7686" width="20.5703125" style="105" bestFit="1" customWidth="1"/>
    <col min="7687" max="7687" width="14.5703125" style="105" bestFit="1" customWidth="1"/>
    <col min="7688" max="7688" width="17.7109375" style="105" customWidth="1"/>
    <col min="7689" max="7689" width="15.5703125" style="105" bestFit="1" customWidth="1"/>
    <col min="7690" max="7690" width="9.140625" style="105" customWidth="1"/>
    <col min="7691" max="7691" width="12.85546875" style="105" bestFit="1" customWidth="1"/>
    <col min="7692" max="7692" width="9.85546875" style="105" bestFit="1" customWidth="1"/>
    <col min="7693" max="7913" width="9.140625" style="105" customWidth="1"/>
    <col min="7914" max="7914" width="3" style="105" bestFit="1" customWidth="1"/>
    <col min="7915" max="7936" width="24.140625" style="105"/>
    <col min="7937" max="7937" width="3.7109375" style="105" customWidth="1"/>
    <col min="7938" max="7938" width="42.7109375" style="105" bestFit="1" customWidth="1"/>
    <col min="7939" max="7939" width="14.5703125" style="105" customWidth="1"/>
    <col min="7940" max="7940" width="14.42578125" style="105" customWidth="1"/>
    <col min="7941" max="7941" width="19.42578125" style="105" customWidth="1"/>
    <col min="7942" max="7942" width="20.5703125" style="105" bestFit="1" customWidth="1"/>
    <col min="7943" max="7943" width="14.5703125" style="105" bestFit="1" customWidth="1"/>
    <col min="7944" max="7944" width="17.7109375" style="105" customWidth="1"/>
    <col min="7945" max="7945" width="15.5703125" style="105" bestFit="1" customWidth="1"/>
    <col min="7946" max="7946" width="9.140625" style="105" customWidth="1"/>
    <col min="7947" max="7947" width="12.85546875" style="105" bestFit="1" customWidth="1"/>
    <col min="7948" max="7948" width="9.85546875" style="105" bestFit="1" customWidth="1"/>
    <col min="7949" max="8169" width="9.140625" style="105" customWidth="1"/>
    <col min="8170" max="8170" width="3" style="105" bestFit="1" customWidth="1"/>
    <col min="8171" max="8192" width="24.140625" style="105"/>
    <col min="8193" max="8193" width="3.7109375" style="105" customWidth="1"/>
    <col min="8194" max="8194" width="42.7109375" style="105" bestFit="1" customWidth="1"/>
    <col min="8195" max="8195" width="14.5703125" style="105" customWidth="1"/>
    <col min="8196" max="8196" width="14.42578125" style="105" customWidth="1"/>
    <col min="8197" max="8197" width="19.42578125" style="105" customWidth="1"/>
    <col min="8198" max="8198" width="20.5703125" style="105" bestFit="1" customWidth="1"/>
    <col min="8199" max="8199" width="14.5703125" style="105" bestFit="1" customWidth="1"/>
    <col min="8200" max="8200" width="17.7109375" style="105" customWidth="1"/>
    <col min="8201" max="8201" width="15.5703125" style="105" bestFit="1" customWidth="1"/>
    <col min="8202" max="8202" width="9.140625" style="105" customWidth="1"/>
    <col min="8203" max="8203" width="12.85546875" style="105" bestFit="1" customWidth="1"/>
    <col min="8204" max="8204" width="9.85546875" style="105" bestFit="1" customWidth="1"/>
    <col min="8205" max="8425" width="9.140625" style="105" customWidth="1"/>
    <col min="8426" max="8426" width="3" style="105" bestFit="1" customWidth="1"/>
    <col min="8427" max="8448" width="24.140625" style="105"/>
    <col min="8449" max="8449" width="3.7109375" style="105" customWidth="1"/>
    <col min="8450" max="8450" width="42.7109375" style="105" bestFit="1" customWidth="1"/>
    <col min="8451" max="8451" width="14.5703125" style="105" customWidth="1"/>
    <col min="8452" max="8452" width="14.42578125" style="105" customWidth="1"/>
    <col min="8453" max="8453" width="19.42578125" style="105" customWidth="1"/>
    <col min="8454" max="8454" width="20.5703125" style="105" bestFit="1" customWidth="1"/>
    <col min="8455" max="8455" width="14.5703125" style="105" bestFit="1" customWidth="1"/>
    <col min="8456" max="8456" width="17.7109375" style="105" customWidth="1"/>
    <col min="8457" max="8457" width="15.5703125" style="105" bestFit="1" customWidth="1"/>
    <col min="8458" max="8458" width="9.140625" style="105" customWidth="1"/>
    <col min="8459" max="8459" width="12.85546875" style="105" bestFit="1" customWidth="1"/>
    <col min="8460" max="8460" width="9.85546875" style="105" bestFit="1" customWidth="1"/>
    <col min="8461" max="8681" width="9.140625" style="105" customWidth="1"/>
    <col min="8682" max="8682" width="3" style="105" bestFit="1" customWidth="1"/>
    <col min="8683" max="8704" width="24.140625" style="105"/>
    <col min="8705" max="8705" width="3.7109375" style="105" customWidth="1"/>
    <col min="8706" max="8706" width="42.7109375" style="105" bestFit="1" customWidth="1"/>
    <col min="8707" max="8707" width="14.5703125" style="105" customWidth="1"/>
    <col min="8708" max="8708" width="14.42578125" style="105" customWidth="1"/>
    <col min="8709" max="8709" width="19.42578125" style="105" customWidth="1"/>
    <col min="8710" max="8710" width="20.5703125" style="105" bestFit="1" customWidth="1"/>
    <col min="8711" max="8711" width="14.5703125" style="105" bestFit="1" customWidth="1"/>
    <col min="8712" max="8712" width="17.7109375" style="105" customWidth="1"/>
    <col min="8713" max="8713" width="15.5703125" style="105" bestFit="1" customWidth="1"/>
    <col min="8714" max="8714" width="9.140625" style="105" customWidth="1"/>
    <col min="8715" max="8715" width="12.85546875" style="105" bestFit="1" customWidth="1"/>
    <col min="8716" max="8716" width="9.85546875" style="105" bestFit="1" customWidth="1"/>
    <col min="8717" max="8937" width="9.140625" style="105" customWidth="1"/>
    <col min="8938" max="8938" width="3" style="105" bestFit="1" customWidth="1"/>
    <col min="8939" max="8960" width="24.140625" style="105"/>
    <col min="8961" max="8961" width="3.7109375" style="105" customWidth="1"/>
    <col min="8962" max="8962" width="42.7109375" style="105" bestFit="1" customWidth="1"/>
    <col min="8963" max="8963" width="14.5703125" style="105" customWidth="1"/>
    <col min="8964" max="8964" width="14.42578125" style="105" customWidth="1"/>
    <col min="8965" max="8965" width="19.42578125" style="105" customWidth="1"/>
    <col min="8966" max="8966" width="20.5703125" style="105" bestFit="1" customWidth="1"/>
    <col min="8967" max="8967" width="14.5703125" style="105" bestFit="1" customWidth="1"/>
    <col min="8968" max="8968" width="17.7109375" style="105" customWidth="1"/>
    <col min="8969" max="8969" width="15.5703125" style="105" bestFit="1" customWidth="1"/>
    <col min="8970" max="8970" width="9.140625" style="105" customWidth="1"/>
    <col min="8971" max="8971" width="12.85546875" style="105" bestFit="1" customWidth="1"/>
    <col min="8972" max="8972" width="9.85546875" style="105" bestFit="1" customWidth="1"/>
    <col min="8973" max="9193" width="9.140625" style="105" customWidth="1"/>
    <col min="9194" max="9194" width="3" style="105" bestFit="1" customWidth="1"/>
    <col min="9195" max="9216" width="24.140625" style="105"/>
    <col min="9217" max="9217" width="3.7109375" style="105" customWidth="1"/>
    <col min="9218" max="9218" width="42.7109375" style="105" bestFit="1" customWidth="1"/>
    <col min="9219" max="9219" width="14.5703125" style="105" customWidth="1"/>
    <col min="9220" max="9220" width="14.42578125" style="105" customWidth="1"/>
    <col min="9221" max="9221" width="19.42578125" style="105" customWidth="1"/>
    <col min="9222" max="9222" width="20.5703125" style="105" bestFit="1" customWidth="1"/>
    <col min="9223" max="9223" width="14.5703125" style="105" bestFit="1" customWidth="1"/>
    <col min="9224" max="9224" width="17.7109375" style="105" customWidth="1"/>
    <col min="9225" max="9225" width="15.5703125" style="105" bestFit="1" customWidth="1"/>
    <col min="9226" max="9226" width="9.140625" style="105" customWidth="1"/>
    <col min="9227" max="9227" width="12.85546875" style="105" bestFit="1" customWidth="1"/>
    <col min="9228" max="9228" width="9.85546875" style="105" bestFit="1" customWidth="1"/>
    <col min="9229" max="9449" width="9.140625" style="105" customWidth="1"/>
    <col min="9450" max="9450" width="3" style="105" bestFit="1" customWidth="1"/>
    <col min="9451" max="9472" width="24.140625" style="105"/>
    <col min="9473" max="9473" width="3.7109375" style="105" customWidth="1"/>
    <col min="9474" max="9474" width="42.7109375" style="105" bestFit="1" customWidth="1"/>
    <col min="9475" max="9475" width="14.5703125" style="105" customWidth="1"/>
    <col min="9476" max="9476" width="14.42578125" style="105" customWidth="1"/>
    <col min="9477" max="9477" width="19.42578125" style="105" customWidth="1"/>
    <col min="9478" max="9478" width="20.5703125" style="105" bestFit="1" customWidth="1"/>
    <col min="9479" max="9479" width="14.5703125" style="105" bestFit="1" customWidth="1"/>
    <col min="9480" max="9480" width="17.7109375" style="105" customWidth="1"/>
    <col min="9481" max="9481" width="15.5703125" style="105" bestFit="1" customWidth="1"/>
    <col min="9482" max="9482" width="9.140625" style="105" customWidth="1"/>
    <col min="9483" max="9483" width="12.85546875" style="105" bestFit="1" customWidth="1"/>
    <col min="9484" max="9484" width="9.85546875" style="105" bestFit="1" customWidth="1"/>
    <col min="9485" max="9705" width="9.140625" style="105" customWidth="1"/>
    <col min="9706" max="9706" width="3" style="105" bestFit="1" customWidth="1"/>
    <col min="9707" max="9728" width="24.140625" style="105"/>
    <col min="9729" max="9729" width="3.7109375" style="105" customWidth="1"/>
    <col min="9730" max="9730" width="42.7109375" style="105" bestFit="1" customWidth="1"/>
    <col min="9731" max="9731" width="14.5703125" style="105" customWidth="1"/>
    <col min="9732" max="9732" width="14.42578125" style="105" customWidth="1"/>
    <col min="9733" max="9733" width="19.42578125" style="105" customWidth="1"/>
    <col min="9734" max="9734" width="20.5703125" style="105" bestFit="1" customWidth="1"/>
    <col min="9735" max="9735" width="14.5703125" style="105" bestFit="1" customWidth="1"/>
    <col min="9736" max="9736" width="17.7109375" style="105" customWidth="1"/>
    <col min="9737" max="9737" width="15.5703125" style="105" bestFit="1" customWidth="1"/>
    <col min="9738" max="9738" width="9.140625" style="105" customWidth="1"/>
    <col min="9739" max="9739" width="12.85546875" style="105" bestFit="1" customWidth="1"/>
    <col min="9740" max="9740" width="9.85546875" style="105" bestFit="1" customWidth="1"/>
    <col min="9741" max="9961" width="9.140625" style="105" customWidth="1"/>
    <col min="9962" max="9962" width="3" style="105" bestFit="1" customWidth="1"/>
    <col min="9963" max="9984" width="24.140625" style="105"/>
    <col min="9985" max="9985" width="3.7109375" style="105" customWidth="1"/>
    <col min="9986" max="9986" width="42.7109375" style="105" bestFit="1" customWidth="1"/>
    <col min="9987" max="9987" width="14.5703125" style="105" customWidth="1"/>
    <col min="9988" max="9988" width="14.42578125" style="105" customWidth="1"/>
    <col min="9989" max="9989" width="19.42578125" style="105" customWidth="1"/>
    <col min="9990" max="9990" width="20.5703125" style="105" bestFit="1" customWidth="1"/>
    <col min="9991" max="9991" width="14.5703125" style="105" bestFit="1" customWidth="1"/>
    <col min="9992" max="9992" width="17.7109375" style="105" customWidth="1"/>
    <col min="9993" max="9993" width="15.5703125" style="105" bestFit="1" customWidth="1"/>
    <col min="9994" max="9994" width="9.140625" style="105" customWidth="1"/>
    <col min="9995" max="9995" width="12.85546875" style="105" bestFit="1" customWidth="1"/>
    <col min="9996" max="9996" width="9.85546875" style="105" bestFit="1" customWidth="1"/>
    <col min="9997" max="10217" width="9.140625" style="105" customWidth="1"/>
    <col min="10218" max="10218" width="3" style="105" bestFit="1" customWidth="1"/>
    <col min="10219" max="10240" width="24.140625" style="105"/>
    <col min="10241" max="10241" width="3.7109375" style="105" customWidth="1"/>
    <col min="10242" max="10242" width="42.7109375" style="105" bestFit="1" customWidth="1"/>
    <col min="10243" max="10243" width="14.5703125" style="105" customWidth="1"/>
    <col min="10244" max="10244" width="14.42578125" style="105" customWidth="1"/>
    <col min="10245" max="10245" width="19.42578125" style="105" customWidth="1"/>
    <col min="10246" max="10246" width="20.5703125" style="105" bestFit="1" customWidth="1"/>
    <col min="10247" max="10247" width="14.5703125" style="105" bestFit="1" customWidth="1"/>
    <col min="10248" max="10248" width="17.7109375" style="105" customWidth="1"/>
    <col min="10249" max="10249" width="15.5703125" style="105" bestFit="1" customWidth="1"/>
    <col min="10250" max="10250" width="9.140625" style="105" customWidth="1"/>
    <col min="10251" max="10251" width="12.85546875" style="105" bestFit="1" customWidth="1"/>
    <col min="10252" max="10252" width="9.85546875" style="105" bestFit="1" customWidth="1"/>
    <col min="10253" max="10473" width="9.140625" style="105" customWidth="1"/>
    <col min="10474" max="10474" width="3" style="105" bestFit="1" customWidth="1"/>
    <col min="10475" max="10496" width="24.140625" style="105"/>
    <col min="10497" max="10497" width="3.7109375" style="105" customWidth="1"/>
    <col min="10498" max="10498" width="42.7109375" style="105" bestFit="1" customWidth="1"/>
    <col min="10499" max="10499" width="14.5703125" style="105" customWidth="1"/>
    <col min="10500" max="10500" width="14.42578125" style="105" customWidth="1"/>
    <col min="10501" max="10501" width="19.42578125" style="105" customWidth="1"/>
    <col min="10502" max="10502" width="20.5703125" style="105" bestFit="1" customWidth="1"/>
    <col min="10503" max="10503" width="14.5703125" style="105" bestFit="1" customWidth="1"/>
    <col min="10504" max="10504" width="17.7109375" style="105" customWidth="1"/>
    <col min="10505" max="10505" width="15.5703125" style="105" bestFit="1" customWidth="1"/>
    <col min="10506" max="10506" width="9.140625" style="105" customWidth="1"/>
    <col min="10507" max="10507" width="12.85546875" style="105" bestFit="1" customWidth="1"/>
    <col min="10508" max="10508" width="9.85546875" style="105" bestFit="1" customWidth="1"/>
    <col min="10509" max="10729" width="9.140625" style="105" customWidth="1"/>
    <col min="10730" max="10730" width="3" style="105" bestFit="1" customWidth="1"/>
    <col min="10731" max="10752" width="24.140625" style="105"/>
    <col min="10753" max="10753" width="3.7109375" style="105" customWidth="1"/>
    <col min="10754" max="10754" width="42.7109375" style="105" bestFit="1" customWidth="1"/>
    <col min="10755" max="10755" width="14.5703125" style="105" customWidth="1"/>
    <col min="10756" max="10756" width="14.42578125" style="105" customWidth="1"/>
    <col min="10757" max="10757" width="19.42578125" style="105" customWidth="1"/>
    <col min="10758" max="10758" width="20.5703125" style="105" bestFit="1" customWidth="1"/>
    <col min="10759" max="10759" width="14.5703125" style="105" bestFit="1" customWidth="1"/>
    <col min="10760" max="10760" width="17.7109375" style="105" customWidth="1"/>
    <col min="10761" max="10761" width="15.5703125" style="105" bestFit="1" customWidth="1"/>
    <col min="10762" max="10762" width="9.140625" style="105" customWidth="1"/>
    <col min="10763" max="10763" width="12.85546875" style="105" bestFit="1" customWidth="1"/>
    <col min="10764" max="10764" width="9.85546875" style="105" bestFit="1" customWidth="1"/>
    <col min="10765" max="10985" width="9.140625" style="105" customWidth="1"/>
    <col min="10986" max="10986" width="3" style="105" bestFit="1" customWidth="1"/>
    <col min="10987" max="11008" width="24.140625" style="105"/>
    <col min="11009" max="11009" width="3.7109375" style="105" customWidth="1"/>
    <col min="11010" max="11010" width="42.7109375" style="105" bestFit="1" customWidth="1"/>
    <col min="11011" max="11011" width="14.5703125" style="105" customWidth="1"/>
    <col min="11012" max="11012" width="14.42578125" style="105" customWidth="1"/>
    <col min="11013" max="11013" width="19.42578125" style="105" customWidth="1"/>
    <col min="11014" max="11014" width="20.5703125" style="105" bestFit="1" customWidth="1"/>
    <col min="11015" max="11015" width="14.5703125" style="105" bestFit="1" customWidth="1"/>
    <col min="11016" max="11016" width="17.7109375" style="105" customWidth="1"/>
    <col min="11017" max="11017" width="15.5703125" style="105" bestFit="1" customWidth="1"/>
    <col min="11018" max="11018" width="9.140625" style="105" customWidth="1"/>
    <col min="11019" max="11019" width="12.85546875" style="105" bestFit="1" customWidth="1"/>
    <col min="11020" max="11020" width="9.85546875" style="105" bestFit="1" customWidth="1"/>
    <col min="11021" max="11241" width="9.140625" style="105" customWidth="1"/>
    <col min="11242" max="11242" width="3" style="105" bestFit="1" customWidth="1"/>
    <col min="11243" max="11264" width="24.140625" style="105"/>
    <col min="11265" max="11265" width="3.7109375" style="105" customWidth="1"/>
    <col min="11266" max="11266" width="42.7109375" style="105" bestFit="1" customWidth="1"/>
    <col min="11267" max="11267" width="14.5703125" style="105" customWidth="1"/>
    <col min="11268" max="11268" width="14.42578125" style="105" customWidth="1"/>
    <col min="11269" max="11269" width="19.42578125" style="105" customWidth="1"/>
    <col min="11270" max="11270" width="20.5703125" style="105" bestFit="1" customWidth="1"/>
    <col min="11271" max="11271" width="14.5703125" style="105" bestFit="1" customWidth="1"/>
    <col min="11272" max="11272" width="17.7109375" style="105" customWidth="1"/>
    <col min="11273" max="11273" width="15.5703125" style="105" bestFit="1" customWidth="1"/>
    <col min="11274" max="11274" width="9.140625" style="105" customWidth="1"/>
    <col min="11275" max="11275" width="12.85546875" style="105" bestFit="1" customWidth="1"/>
    <col min="11276" max="11276" width="9.85546875" style="105" bestFit="1" customWidth="1"/>
    <col min="11277" max="11497" width="9.140625" style="105" customWidth="1"/>
    <col min="11498" max="11498" width="3" style="105" bestFit="1" customWidth="1"/>
    <col min="11499" max="11520" width="24.140625" style="105"/>
    <col min="11521" max="11521" width="3.7109375" style="105" customWidth="1"/>
    <col min="11522" max="11522" width="42.7109375" style="105" bestFit="1" customWidth="1"/>
    <col min="11523" max="11523" width="14.5703125" style="105" customWidth="1"/>
    <col min="11524" max="11524" width="14.42578125" style="105" customWidth="1"/>
    <col min="11525" max="11525" width="19.42578125" style="105" customWidth="1"/>
    <col min="11526" max="11526" width="20.5703125" style="105" bestFit="1" customWidth="1"/>
    <col min="11527" max="11527" width="14.5703125" style="105" bestFit="1" customWidth="1"/>
    <col min="11528" max="11528" width="17.7109375" style="105" customWidth="1"/>
    <col min="11529" max="11529" width="15.5703125" style="105" bestFit="1" customWidth="1"/>
    <col min="11530" max="11530" width="9.140625" style="105" customWidth="1"/>
    <col min="11531" max="11531" width="12.85546875" style="105" bestFit="1" customWidth="1"/>
    <col min="11532" max="11532" width="9.85546875" style="105" bestFit="1" customWidth="1"/>
    <col min="11533" max="11753" width="9.140625" style="105" customWidth="1"/>
    <col min="11754" max="11754" width="3" style="105" bestFit="1" customWidth="1"/>
    <col min="11755" max="11776" width="24.140625" style="105"/>
    <col min="11777" max="11777" width="3.7109375" style="105" customWidth="1"/>
    <col min="11778" max="11778" width="42.7109375" style="105" bestFit="1" customWidth="1"/>
    <col min="11779" max="11779" width="14.5703125" style="105" customWidth="1"/>
    <col min="11780" max="11780" width="14.42578125" style="105" customWidth="1"/>
    <col min="11781" max="11781" width="19.42578125" style="105" customWidth="1"/>
    <col min="11782" max="11782" width="20.5703125" style="105" bestFit="1" customWidth="1"/>
    <col min="11783" max="11783" width="14.5703125" style="105" bestFit="1" customWidth="1"/>
    <col min="11784" max="11784" width="17.7109375" style="105" customWidth="1"/>
    <col min="11785" max="11785" width="15.5703125" style="105" bestFit="1" customWidth="1"/>
    <col min="11786" max="11786" width="9.140625" style="105" customWidth="1"/>
    <col min="11787" max="11787" width="12.85546875" style="105" bestFit="1" customWidth="1"/>
    <col min="11788" max="11788" width="9.85546875" style="105" bestFit="1" customWidth="1"/>
    <col min="11789" max="12009" width="9.140625" style="105" customWidth="1"/>
    <col min="12010" max="12010" width="3" style="105" bestFit="1" customWidth="1"/>
    <col min="12011" max="12032" width="24.140625" style="105"/>
    <col min="12033" max="12033" width="3.7109375" style="105" customWidth="1"/>
    <col min="12034" max="12034" width="42.7109375" style="105" bestFit="1" customWidth="1"/>
    <col min="12035" max="12035" width="14.5703125" style="105" customWidth="1"/>
    <col min="12036" max="12036" width="14.42578125" style="105" customWidth="1"/>
    <col min="12037" max="12037" width="19.42578125" style="105" customWidth="1"/>
    <col min="12038" max="12038" width="20.5703125" style="105" bestFit="1" customWidth="1"/>
    <col min="12039" max="12039" width="14.5703125" style="105" bestFit="1" customWidth="1"/>
    <col min="12040" max="12040" width="17.7109375" style="105" customWidth="1"/>
    <col min="12041" max="12041" width="15.5703125" style="105" bestFit="1" customWidth="1"/>
    <col min="12042" max="12042" width="9.140625" style="105" customWidth="1"/>
    <col min="12043" max="12043" width="12.85546875" style="105" bestFit="1" customWidth="1"/>
    <col min="12044" max="12044" width="9.85546875" style="105" bestFit="1" customWidth="1"/>
    <col min="12045" max="12265" width="9.140625" style="105" customWidth="1"/>
    <col min="12266" max="12266" width="3" style="105" bestFit="1" customWidth="1"/>
    <col min="12267" max="12288" width="24.140625" style="105"/>
    <col min="12289" max="12289" width="3.7109375" style="105" customWidth="1"/>
    <col min="12290" max="12290" width="42.7109375" style="105" bestFit="1" customWidth="1"/>
    <col min="12291" max="12291" width="14.5703125" style="105" customWidth="1"/>
    <col min="12292" max="12292" width="14.42578125" style="105" customWidth="1"/>
    <col min="12293" max="12293" width="19.42578125" style="105" customWidth="1"/>
    <col min="12294" max="12294" width="20.5703125" style="105" bestFit="1" customWidth="1"/>
    <col min="12295" max="12295" width="14.5703125" style="105" bestFit="1" customWidth="1"/>
    <col min="12296" max="12296" width="17.7109375" style="105" customWidth="1"/>
    <col min="12297" max="12297" width="15.5703125" style="105" bestFit="1" customWidth="1"/>
    <col min="12298" max="12298" width="9.140625" style="105" customWidth="1"/>
    <col min="12299" max="12299" width="12.85546875" style="105" bestFit="1" customWidth="1"/>
    <col min="12300" max="12300" width="9.85546875" style="105" bestFit="1" customWidth="1"/>
    <col min="12301" max="12521" width="9.140625" style="105" customWidth="1"/>
    <col min="12522" max="12522" width="3" style="105" bestFit="1" customWidth="1"/>
    <col min="12523" max="12544" width="24.140625" style="105"/>
    <col min="12545" max="12545" width="3.7109375" style="105" customWidth="1"/>
    <col min="12546" max="12546" width="42.7109375" style="105" bestFit="1" customWidth="1"/>
    <col min="12547" max="12547" width="14.5703125" style="105" customWidth="1"/>
    <col min="12548" max="12548" width="14.42578125" style="105" customWidth="1"/>
    <col min="12549" max="12549" width="19.42578125" style="105" customWidth="1"/>
    <col min="12550" max="12550" width="20.5703125" style="105" bestFit="1" customWidth="1"/>
    <col min="12551" max="12551" width="14.5703125" style="105" bestFit="1" customWidth="1"/>
    <col min="12552" max="12552" width="17.7109375" style="105" customWidth="1"/>
    <col min="12553" max="12553" width="15.5703125" style="105" bestFit="1" customWidth="1"/>
    <col min="12554" max="12554" width="9.140625" style="105" customWidth="1"/>
    <col min="12555" max="12555" width="12.85546875" style="105" bestFit="1" customWidth="1"/>
    <col min="12556" max="12556" width="9.85546875" style="105" bestFit="1" customWidth="1"/>
    <col min="12557" max="12777" width="9.140625" style="105" customWidth="1"/>
    <col min="12778" max="12778" width="3" style="105" bestFit="1" customWidth="1"/>
    <col min="12779" max="12800" width="24.140625" style="105"/>
    <col min="12801" max="12801" width="3.7109375" style="105" customWidth="1"/>
    <col min="12802" max="12802" width="42.7109375" style="105" bestFit="1" customWidth="1"/>
    <col min="12803" max="12803" width="14.5703125" style="105" customWidth="1"/>
    <col min="12804" max="12804" width="14.42578125" style="105" customWidth="1"/>
    <col min="12805" max="12805" width="19.42578125" style="105" customWidth="1"/>
    <col min="12806" max="12806" width="20.5703125" style="105" bestFit="1" customWidth="1"/>
    <col min="12807" max="12807" width="14.5703125" style="105" bestFit="1" customWidth="1"/>
    <col min="12808" max="12808" width="17.7109375" style="105" customWidth="1"/>
    <col min="12809" max="12809" width="15.5703125" style="105" bestFit="1" customWidth="1"/>
    <col min="12810" max="12810" width="9.140625" style="105" customWidth="1"/>
    <col min="12811" max="12811" width="12.85546875" style="105" bestFit="1" customWidth="1"/>
    <col min="12812" max="12812" width="9.85546875" style="105" bestFit="1" customWidth="1"/>
    <col min="12813" max="13033" width="9.140625" style="105" customWidth="1"/>
    <col min="13034" max="13034" width="3" style="105" bestFit="1" customWidth="1"/>
    <col min="13035" max="13056" width="24.140625" style="105"/>
    <col min="13057" max="13057" width="3.7109375" style="105" customWidth="1"/>
    <col min="13058" max="13058" width="42.7109375" style="105" bestFit="1" customWidth="1"/>
    <col min="13059" max="13059" width="14.5703125" style="105" customWidth="1"/>
    <col min="13060" max="13060" width="14.42578125" style="105" customWidth="1"/>
    <col min="13061" max="13061" width="19.42578125" style="105" customWidth="1"/>
    <col min="13062" max="13062" width="20.5703125" style="105" bestFit="1" customWidth="1"/>
    <col min="13063" max="13063" width="14.5703125" style="105" bestFit="1" customWidth="1"/>
    <col min="13064" max="13064" width="17.7109375" style="105" customWidth="1"/>
    <col min="13065" max="13065" width="15.5703125" style="105" bestFit="1" customWidth="1"/>
    <col min="13066" max="13066" width="9.140625" style="105" customWidth="1"/>
    <col min="13067" max="13067" width="12.85546875" style="105" bestFit="1" customWidth="1"/>
    <col min="13068" max="13068" width="9.85546875" style="105" bestFit="1" customWidth="1"/>
    <col min="13069" max="13289" width="9.140625" style="105" customWidth="1"/>
    <col min="13290" max="13290" width="3" style="105" bestFit="1" customWidth="1"/>
    <col min="13291" max="13312" width="24.140625" style="105"/>
    <col min="13313" max="13313" width="3.7109375" style="105" customWidth="1"/>
    <col min="13314" max="13314" width="42.7109375" style="105" bestFit="1" customWidth="1"/>
    <col min="13315" max="13315" width="14.5703125" style="105" customWidth="1"/>
    <col min="13316" max="13316" width="14.42578125" style="105" customWidth="1"/>
    <col min="13317" max="13317" width="19.42578125" style="105" customWidth="1"/>
    <col min="13318" max="13318" width="20.5703125" style="105" bestFit="1" customWidth="1"/>
    <col min="13319" max="13319" width="14.5703125" style="105" bestFit="1" customWidth="1"/>
    <col min="13320" max="13320" width="17.7109375" style="105" customWidth="1"/>
    <col min="13321" max="13321" width="15.5703125" style="105" bestFit="1" customWidth="1"/>
    <col min="13322" max="13322" width="9.140625" style="105" customWidth="1"/>
    <col min="13323" max="13323" width="12.85546875" style="105" bestFit="1" customWidth="1"/>
    <col min="13324" max="13324" width="9.85546875" style="105" bestFit="1" customWidth="1"/>
    <col min="13325" max="13545" width="9.140625" style="105" customWidth="1"/>
    <col min="13546" max="13546" width="3" style="105" bestFit="1" customWidth="1"/>
    <col min="13547" max="13568" width="24.140625" style="105"/>
    <col min="13569" max="13569" width="3.7109375" style="105" customWidth="1"/>
    <col min="13570" max="13570" width="42.7109375" style="105" bestFit="1" customWidth="1"/>
    <col min="13571" max="13571" width="14.5703125" style="105" customWidth="1"/>
    <col min="13572" max="13572" width="14.42578125" style="105" customWidth="1"/>
    <col min="13573" max="13573" width="19.42578125" style="105" customWidth="1"/>
    <col min="13574" max="13574" width="20.5703125" style="105" bestFit="1" customWidth="1"/>
    <col min="13575" max="13575" width="14.5703125" style="105" bestFit="1" customWidth="1"/>
    <col min="13576" max="13576" width="17.7109375" style="105" customWidth="1"/>
    <col min="13577" max="13577" width="15.5703125" style="105" bestFit="1" customWidth="1"/>
    <col min="13578" max="13578" width="9.140625" style="105" customWidth="1"/>
    <col min="13579" max="13579" width="12.85546875" style="105" bestFit="1" customWidth="1"/>
    <col min="13580" max="13580" width="9.85546875" style="105" bestFit="1" customWidth="1"/>
    <col min="13581" max="13801" width="9.140625" style="105" customWidth="1"/>
    <col min="13802" max="13802" width="3" style="105" bestFit="1" customWidth="1"/>
    <col min="13803" max="13824" width="24.140625" style="105"/>
    <col min="13825" max="13825" width="3.7109375" style="105" customWidth="1"/>
    <col min="13826" max="13826" width="42.7109375" style="105" bestFit="1" customWidth="1"/>
    <col min="13827" max="13827" width="14.5703125" style="105" customWidth="1"/>
    <col min="13828" max="13828" width="14.42578125" style="105" customWidth="1"/>
    <col min="13829" max="13829" width="19.42578125" style="105" customWidth="1"/>
    <col min="13830" max="13830" width="20.5703125" style="105" bestFit="1" customWidth="1"/>
    <col min="13831" max="13831" width="14.5703125" style="105" bestFit="1" customWidth="1"/>
    <col min="13832" max="13832" width="17.7109375" style="105" customWidth="1"/>
    <col min="13833" max="13833" width="15.5703125" style="105" bestFit="1" customWidth="1"/>
    <col min="13834" max="13834" width="9.140625" style="105" customWidth="1"/>
    <col min="13835" max="13835" width="12.85546875" style="105" bestFit="1" customWidth="1"/>
    <col min="13836" max="13836" width="9.85546875" style="105" bestFit="1" customWidth="1"/>
    <col min="13837" max="14057" width="9.140625" style="105" customWidth="1"/>
    <col min="14058" max="14058" width="3" style="105" bestFit="1" customWidth="1"/>
    <col min="14059" max="14080" width="24.140625" style="105"/>
    <col min="14081" max="14081" width="3.7109375" style="105" customWidth="1"/>
    <col min="14082" max="14082" width="42.7109375" style="105" bestFit="1" customWidth="1"/>
    <col min="14083" max="14083" width="14.5703125" style="105" customWidth="1"/>
    <col min="14084" max="14084" width="14.42578125" style="105" customWidth="1"/>
    <col min="14085" max="14085" width="19.42578125" style="105" customWidth="1"/>
    <col min="14086" max="14086" width="20.5703125" style="105" bestFit="1" customWidth="1"/>
    <col min="14087" max="14087" width="14.5703125" style="105" bestFit="1" customWidth="1"/>
    <col min="14088" max="14088" width="17.7109375" style="105" customWidth="1"/>
    <col min="14089" max="14089" width="15.5703125" style="105" bestFit="1" customWidth="1"/>
    <col min="14090" max="14090" width="9.140625" style="105" customWidth="1"/>
    <col min="14091" max="14091" width="12.85546875" style="105" bestFit="1" customWidth="1"/>
    <col min="14092" max="14092" width="9.85546875" style="105" bestFit="1" customWidth="1"/>
    <col min="14093" max="14313" width="9.140625" style="105" customWidth="1"/>
    <col min="14314" max="14314" width="3" style="105" bestFit="1" customWidth="1"/>
    <col min="14315" max="14336" width="24.140625" style="105"/>
    <col min="14337" max="14337" width="3.7109375" style="105" customWidth="1"/>
    <col min="14338" max="14338" width="42.7109375" style="105" bestFit="1" customWidth="1"/>
    <col min="14339" max="14339" width="14.5703125" style="105" customWidth="1"/>
    <col min="14340" max="14340" width="14.42578125" style="105" customWidth="1"/>
    <col min="14341" max="14341" width="19.42578125" style="105" customWidth="1"/>
    <col min="14342" max="14342" width="20.5703125" style="105" bestFit="1" customWidth="1"/>
    <col min="14343" max="14343" width="14.5703125" style="105" bestFit="1" customWidth="1"/>
    <col min="14344" max="14344" width="17.7109375" style="105" customWidth="1"/>
    <col min="14345" max="14345" width="15.5703125" style="105" bestFit="1" customWidth="1"/>
    <col min="14346" max="14346" width="9.140625" style="105" customWidth="1"/>
    <col min="14347" max="14347" width="12.85546875" style="105" bestFit="1" customWidth="1"/>
    <col min="14348" max="14348" width="9.85546875" style="105" bestFit="1" customWidth="1"/>
    <col min="14349" max="14569" width="9.140625" style="105" customWidth="1"/>
    <col min="14570" max="14570" width="3" style="105" bestFit="1" customWidth="1"/>
    <col min="14571" max="14592" width="24.140625" style="105"/>
    <col min="14593" max="14593" width="3.7109375" style="105" customWidth="1"/>
    <col min="14594" max="14594" width="42.7109375" style="105" bestFit="1" customWidth="1"/>
    <col min="14595" max="14595" width="14.5703125" style="105" customWidth="1"/>
    <col min="14596" max="14596" width="14.42578125" style="105" customWidth="1"/>
    <col min="14597" max="14597" width="19.42578125" style="105" customWidth="1"/>
    <col min="14598" max="14598" width="20.5703125" style="105" bestFit="1" customWidth="1"/>
    <col min="14599" max="14599" width="14.5703125" style="105" bestFit="1" customWidth="1"/>
    <col min="14600" max="14600" width="17.7109375" style="105" customWidth="1"/>
    <col min="14601" max="14601" width="15.5703125" style="105" bestFit="1" customWidth="1"/>
    <col min="14602" max="14602" width="9.140625" style="105" customWidth="1"/>
    <col min="14603" max="14603" width="12.85546875" style="105" bestFit="1" customWidth="1"/>
    <col min="14604" max="14604" width="9.85546875" style="105" bestFit="1" customWidth="1"/>
    <col min="14605" max="14825" width="9.140625" style="105" customWidth="1"/>
    <col min="14826" max="14826" width="3" style="105" bestFit="1" customWidth="1"/>
    <col min="14827" max="14848" width="24.140625" style="105"/>
    <col min="14849" max="14849" width="3.7109375" style="105" customWidth="1"/>
    <col min="14850" max="14850" width="42.7109375" style="105" bestFit="1" customWidth="1"/>
    <col min="14851" max="14851" width="14.5703125" style="105" customWidth="1"/>
    <col min="14852" max="14852" width="14.42578125" style="105" customWidth="1"/>
    <col min="14853" max="14853" width="19.42578125" style="105" customWidth="1"/>
    <col min="14854" max="14854" width="20.5703125" style="105" bestFit="1" customWidth="1"/>
    <col min="14855" max="14855" width="14.5703125" style="105" bestFit="1" customWidth="1"/>
    <col min="14856" max="14856" width="17.7109375" style="105" customWidth="1"/>
    <col min="14857" max="14857" width="15.5703125" style="105" bestFit="1" customWidth="1"/>
    <col min="14858" max="14858" width="9.140625" style="105" customWidth="1"/>
    <col min="14859" max="14859" width="12.85546875" style="105" bestFit="1" customWidth="1"/>
    <col min="14860" max="14860" width="9.85546875" style="105" bestFit="1" customWidth="1"/>
    <col min="14861" max="15081" width="9.140625" style="105" customWidth="1"/>
    <col min="15082" max="15082" width="3" style="105" bestFit="1" customWidth="1"/>
    <col min="15083" max="15104" width="24.140625" style="105"/>
    <col min="15105" max="15105" width="3.7109375" style="105" customWidth="1"/>
    <col min="15106" max="15106" width="42.7109375" style="105" bestFit="1" customWidth="1"/>
    <col min="15107" max="15107" width="14.5703125" style="105" customWidth="1"/>
    <col min="15108" max="15108" width="14.42578125" style="105" customWidth="1"/>
    <col min="15109" max="15109" width="19.42578125" style="105" customWidth="1"/>
    <col min="15110" max="15110" width="20.5703125" style="105" bestFit="1" customWidth="1"/>
    <col min="15111" max="15111" width="14.5703125" style="105" bestFit="1" customWidth="1"/>
    <col min="15112" max="15112" width="17.7109375" style="105" customWidth="1"/>
    <col min="15113" max="15113" width="15.5703125" style="105" bestFit="1" customWidth="1"/>
    <col min="15114" max="15114" width="9.140625" style="105" customWidth="1"/>
    <col min="15115" max="15115" width="12.85546875" style="105" bestFit="1" customWidth="1"/>
    <col min="15116" max="15116" width="9.85546875" style="105" bestFit="1" customWidth="1"/>
    <col min="15117" max="15337" width="9.140625" style="105" customWidth="1"/>
    <col min="15338" max="15338" width="3" style="105" bestFit="1" customWidth="1"/>
    <col min="15339" max="15360" width="24.140625" style="105"/>
    <col min="15361" max="15361" width="3.7109375" style="105" customWidth="1"/>
    <col min="15362" max="15362" width="42.7109375" style="105" bestFit="1" customWidth="1"/>
    <col min="15363" max="15363" width="14.5703125" style="105" customWidth="1"/>
    <col min="15364" max="15364" width="14.42578125" style="105" customWidth="1"/>
    <col min="15365" max="15365" width="19.42578125" style="105" customWidth="1"/>
    <col min="15366" max="15366" width="20.5703125" style="105" bestFit="1" customWidth="1"/>
    <col min="15367" max="15367" width="14.5703125" style="105" bestFit="1" customWidth="1"/>
    <col min="15368" max="15368" width="17.7109375" style="105" customWidth="1"/>
    <col min="15369" max="15369" width="15.5703125" style="105" bestFit="1" customWidth="1"/>
    <col min="15370" max="15370" width="9.140625" style="105" customWidth="1"/>
    <col min="15371" max="15371" width="12.85546875" style="105" bestFit="1" customWidth="1"/>
    <col min="15372" max="15372" width="9.85546875" style="105" bestFit="1" customWidth="1"/>
    <col min="15373" max="15593" width="9.140625" style="105" customWidth="1"/>
    <col min="15594" max="15594" width="3" style="105" bestFit="1" customWidth="1"/>
    <col min="15595" max="15616" width="24.140625" style="105"/>
    <col min="15617" max="15617" width="3.7109375" style="105" customWidth="1"/>
    <col min="15618" max="15618" width="42.7109375" style="105" bestFit="1" customWidth="1"/>
    <col min="15619" max="15619" width="14.5703125" style="105" customWidth="1"/>
    <col min="15620" max="15620" width="14.42578125" style="105" customWidth="1"/>
    <col min="15621" max="15621" width="19.42578125" style="105" customWidth="1"/>
    <col min="15622" max="15622" width="20.5703125" style="105" bestFit="1" customWidth="1"/>
    <col min="15623" max="15623" width="14.5703125" style="105" bestFit="1" customWidth="1"/>
    <col min="15624" max="15624" width="17.7109375" style="105" customWidth="1"/>
    <col min="15625" max="15625" width="15.5703125" style="105" bestFit="1" customWidth="1"/>
    <col min="15626" max="15626" width="9.140625" style="105" customWidth="1"/>
    <col min="15627" max="15627" width="12.85546875" style="105" bestFit="1" customWidth="1"/>
    <col min="15628" max="15628" width="9.85546875" style="105" bestFit="1" customWidth="1"/>
    <col min="15629" max="15849" width="9.140625" style="105" customWidth="1"/>
    <col min="15850" max="15850" width="3" style="105" bestFit="1" customWidth="1"/>
    <col min="15851" max="15872" width="24.140625" style="105"/>
    <col min="15873" max="15873" width="3.7109375" style="105" customWidth="1"/>
    <col min="15874" max="15874" width="42.7109375" style="105" bestFit="1" customWidth="1"/>
    <col min="15875" max="15875" width="14.5703125" style="105" customWidth="1"/>
    <col min="15876" max="15876" width="14.42578125" style="105" customWidth="1"/>
    <col min="15877" max="15877" width="19.42578125" style="105" customWidth="1"/>
    <col min="15878" max="15878" width="20.5703125" style="105" bestFit="1" customWidth="1"/>
    <col min="15879" max="15879" width="14.5703125" style="105" bestFit="1" customWidth="1"/>
    <col min="15880" max="15880" width="17.7109375" style="105" customWidth="1"/>
    <col min="15881" max="15881" width="15.5703125" style="105" bestFit="1" customWidth="1"/>
    <col min="15882" max="15882" width="9.140625" style="105" customWidth="1"/>
    <col min="15883" max="15883" width="12.85546875" style="105" bestFit="1" customWidth="1"/>
    <col min="15884" max="15884" width="9.85546875" style="105" bestFit="1" customWidth="1"/>
    <col min="15885" max="16105" width="9.140625" style="105" customWidth="1"/>
    <col min="16106" max="16106" width="3" style="105" bestFit="1" customWidth="1"/>
    <col min="16107" max="16128" width="24.140625" style="105"/>
    <col min="16129" max="16129" width="3.7109375" style="105" customWidth="1"/>
    <col min="16130" max="16130" width="42.7109375" style="105" bestFit="1" customWidth="1"/>
    <col min="16131" max="16131" width="14.5703125" style="105" customWidth="1"/>
    <col min="16132" max="16132" width="14.42578125" style="105" customWidth="1"/>
    <col min="16133" max="16133" width="19.42578125" style="105" customWidth="1"/>
    <col min="16134" max="16134" width="20.5703125" style="105" bestFit="1" customWidth="1"/>
    <col min="16135" max="16135" width="14.5703125" style="105" bestFit="1" customWidth="1"/>
    <col min="16136" max="16136" width="17.7109375" style="105" customWidth="1"/>
    <col min="16137" max="16137" width="15.5703125" style="105" bestFit="1" customWidth="1"/>
    <col min="16138" max="16138" width="9.140625" style="105" customWidth="1"/>
    <col min="16139" max="16139" width="12.85546875" style="105" bestFit="1" customWidth="1"/>
    <col min="16140" max="16140" width="9.85546875" style="105" bestFit="1" customWidth="1"/>
    <col min="16141" max="16361" width="9.140625" style="105" customWidth="1"/>
    <col min="16362" max="16362" width="3" style="105" bestFit="1" customWidth="1"/>
    <col min="16363" max="16384" width="24.140625" style="105"/>
  </cols>
  <sheetData>
    <row r="1" spans="1:12">
      <c r="A1" s="103"/>
      <c r="B1" s="104" t="s">
        <v>83</v>
      </c>
      <c r="C1" s="135" t="s">
        <v>84</v>
      </c>
      <c r="D1" s="135"/>
      <c r="E1" s="135"/>
      <c r="F1" s="136" t="s">
        <v>85</v>
      </c>
      <c r="G1" s="137"/>
      <c r="H1" s="137"/>
      <c r="I1" s="137"/>
    </row>
    <row r="2" spans="1:12" s="108" customFormat="1" ht="33.75" outlineLevel="1">
      <c r="A2" s="106" t="s">
        <v>86</v>
      </c>
      <c r="B2" s="106" t="s">
        <v>87</v>
      </c>
      <c r="C2" s="107" t="s">
        <v>88</v>
      </c>
      <c r="D2" s="107" t="s">
        <v>89</v>
      </c>
      <c r="E2" s="107" t="s">
        <v>90</v>
      </c>
      <c r="F2" s="107" t="s">
        <v>91</v>
      </c>
      <c r="G2" s="107" t="s">
        <v>92</v>
      </c>
      <c r="H2" s="107" t="s">
        <v>93</v>
      </c>
      <c r="I2" s="107" t="s">
        <v>94</v>
      </c>
    </row>
    <row r="3" spans="1:12" outlineLevel="1">
      <c r="A3" s="109">
        <v>1</v>
      </c>
      <c r="B3" s="110" t="s">
        <v>95</v>
      </c>
      <c r="C3" s="111">
        <f>+'[23]01.Rede em Aço'!BK103</f>
        <v>138167706.92897204</v>
      </c>
      <c r="D3" s="112">
        <f>+'[23]01.Rede em Aço'!BL103</f>
        <v>-65739085.993845016</v>
      </c>
      <c r="E3" s="113">
        <f>+'[23]01.Rede em Aço'!BM103</f>
        <v>72428620.935127109</v>
      </c>
      <c r="F3" s="111">
        <f>+'[23]01.Rede em Aço'!BG103</f>
        <v>243008927.8208493</v>
      </c>
      <c r="G3" s="111">
        <f>+'[23]01.Rede em Aço'!BH103</f>
        <v>-124377924.60542813</v>
      </c>
      <c r="H3" s="114">
        <f>+'[23]01.Rede em Aço'!BI103</f>
        <v>118631003.21542116</v>
      </c>
      <c r="I3" s="115">
        <f>F3-C3</f>
        <v>104841220.89187726</v>
      </c>
      <c r="K3" s="116"/>
      <c r="L3" s="116"/>
    </row>
    <row r="4" spans="1:12" outlineLevel="1">
      <c r="A4" s="109">
        <v>2</v>
      </c>
      <c r="B4" s="117" t="s">
        <v>96</v>
      </c>
      <c r="C4" s="112">
        <f>+'[23]02.Rede em PEAD'!BK133</f>
        <v>73718929.146594852</v>
      </c>
      <c r="D4" s="112">
        <f>+'[23]02.Rede em PEAD'!BL133</f>
        <v>-25964770.19698447</v>
      </c>
      <c r="E4" s="115">
        <f>+'[23]02.Rede em PEAD'!BM133</f>
        <v>47754158.94961036</v>
      </c>
      <c r="F4" s="112">
        <f>+'[23]02.Rede em PEAD'!BG133</f>
        <v>110050766.08069411</v>
      </c>
      <c r="G4" s="112">
        <f>+'[23]02.Rede em PEAD'!BH133</f>
        <v>-41788733.929611824</v>
      </c>
      <c r="H4" s="118">
        <f>+'[23]02.Rede em PEAD'!BI133</f>
        <v>68262032.151082337</v>
      </c>
      <c r="I4" s="115">
        <f t="shared" ref="I4:I23" si="0">F4-C4</f>
        <v>36331836.934099257</v>
      </c>
      <c r="K4" s="116"/>
      <c r="L4" s="116"/>
    </row>
    <row r="5" spans="1:12" outlineLevel="1">
      <c r="A5" s="109">
        <v>3</v>
      </c>
      <c r="B5" s="117" t="s">
        <v>97</v>
      </c>
      <c r="C5" s="112">
        <f>+'[23]03.GASVIT Aporte'!BK28</f>
        <v>20332120.259999998</v>
      </c>
      <c r="D5" s="112">
        <f>+'[23]03.GASVIT Aporte'!BL28</f>
        <v>-6692656.2522500008</v>
      </c>
      <c r="E5" s="115">
        <f>+'[23]03.GASVIT Aporte'!BM28</f>
        <v>13639464.007749999</v>
      </c>
      <c r="F5" s="112">
        <f>+'[23]03.GASVIT Aporte'!BG28</f>
        <v>29126844.910941873</v>
      </c>
      <c r="G5" s="112">
        <f>+'[23]03.GASVIT Aporte'!BH28</f>
        <v>-9587586.4498516992</v>
      </c>
      <c r="H5" s="118">
        <f>+'[23]03.GASVIT Aporte'!BI28</f>
        <v>19539258.461090174</v>
      </c>
      <c r="I5" s="115">
        <f t="shared" si="0"/>
        <v>8794724.6509418748</v>
      </c>
      <c r="K5" s="116"/>
      <c r="L5" s="116"/>
    </row>
    <row r="6" spans="1:12" outlineLevel="1">
      <c r="A6" s="109">
        <v>4</v>
      </c>
      <c r="B6" s="117" t="s">
        <v>98</v>
      </c>
      <c r="C6" s="112">
        <f>+'[23]04.Ramais Res e Com'!BH9189</f>
        <v>23261332.652255535</v>
      </c>
      <c r="D6" s="112">
        <f>+'[23]04.Ramais Res e Com'!BI9189</f>
        <v>-9344799.5345138889</v>
      </c>
      <c r="E6" s="115">
        <f>+'[23]04.Ramais Res e Com'!BJ9189</f>
        <v>13916533.117740331</v>
      </c>
      <c r="F6" s="112">
        <f>+'[23]04.Ramais Res e Com'!BD9189</f>
        <v>36618306.622416437</v>
      </c>
      <c r="G6" s="112">
        <f>+'[23]04.Ramais Res e Com'!BE9189</f>
        <v>-16118642.377988357</v>
      </c>
      <c r="H6" s="118">
        <f>+'[23]04.Ramais Res e Com'!BF9189</f>
        <v>20499664.244429592</v>
      </c>
      <c r="I6" s="115">
        <f t="shared" si="0"/>
        <v>13356973.970160902</v>
      </c>
      <c r="K6" s="116"/>
      <c r="L6" s="116"/>
    </row>
    <row r="7" spans="1:12" outlineLevel="1">
      <c r="A7" s="109">
        <v>5</v>
      </c>
      <c r="B7" s="117" t="s">
        <v>99</v>
      </c>
      <c r="C7" s="112">
        <f>+'[23]05.Ramais Outros'!BI201</f>
        <v>14876075.595412977</v>
      </c>
      <c r="D7" s="112">
        <f>+'[23]05.Ramais Outros'!BJ201</f>
        <v>-6499314.7582603591</v>
      </c>
      <c r="E7" s="115">
        <f>+'[23]05.Ramais Outros'!BK201</f>
        <v>8376760.8371526105</v>
      </c>
      <c r="F7" s="112">
        <f>+'[23]05.Ramais Outros'!BE201</f>
        <v>24941754.490916464</v>
      </c>
      <c r="G7" s="112">
        <f>+'[23]05.Ramais Outros'!BF201</f>
        <v>-12262582.580731295</v>
      </c>
      <c r="H7" s="118">
        <f>+'[23]05.Ramais Outros'!BG201</f>
        <v>12679171.910185164</v>
      </c>
      <c r="I7" s="115">
        <f>F7-C7</f>
        <v>10065678.895503487</v>
      </c>
      <c r="K7" s="116"/>
      <c r="L7" s="116"/>
    </row>
    <row r="8" spans="1:12" outlineLevel="1">
      <c r="A8" s="109">
        <v>6</v>
      </c>
      <c r="B8" s="117" t="s">
        <v>100</v>
      </c>
      <c r="C8" s="112">
        <f>+'[23]06.Conversões'!DS5172</f>
        <v>12707184.980290934</v>
      </c>
      <c r="D8" s="112">
        <f>+'[23]06.Conversões'!DT5172</f>
        <v>-4698528.6661356911</v>
      </c>
      <c r="E8" s="115">
        <f>+'[23]06.Conversões'!DU5172</f>
        <v>8008656.3141558636</v>
      </c>
      <c r="F8" s="112">
        <f>+'[23]06.Conversões'!DJ5172</f>
        <v>15230188.599272152</v>
      </c>
      <c r="G8" s="112">
        <f>+'[23]06.Conversões'!DK5172</f>
        <v>-5833296.4964441322</v>
      </c>
      <c r="H8" s="118">
        <f>+'[23]06.Conversões'!DL5172</f>
        <v>9396892.1028280761</v>
      </c>
      <c r="I8" s="115">
        <f t="shared" si="0"/>
        <v>2523003.618981218</v>
      </c>
      <c r="K8" s="116"/>
      <c r="L8" s="116"/>
    </row>
    <row r="9" spans="1:12" outlineLevel="1">
      <c r="A9" s="109">
        <v>7</v>
      </c>
      <c r="B9" s="117" t="s">
        <v>101</v>
      </c>
      <c r="C9" s="112">
        <f>+'[23]07.Conversões Andamento'!DU113</f>
        <v>3530210.9957438339</v>
      </c>
      <c r="D9" s="112">
        <f>+'[23]07.Conversões Andamento'!DV113</f>
        <v>-191021.64063176812</v>
      </c>
      <c r="E9" s="115">
        <f>+'[23]07.Conversões Andamento'!DW113</f>
        <v>3339189.355112066</v>
      </c>
      <c r="F9" s="112">
        <f>+'[23]07.Conversões Andamento'!DL113</f>
        <v>3640710.3286490701</v>
      </c>
      <c r="G9" s="112">
        <f>+'[23]07.Conversões Andamento'!DM113</f>
        <v>-222206.07486896237</v>
      </c>
      <c r="H9" s="118">
        <f>+'[23]07.Conversões Andamento'!DN113</f>
        <v>3418504.2537801079</v>
      </c>
      <c r="I9" s="115">
        <f>F9-C9</f>
        <v>110499.33290523617</v>
      </c>
      <c r="K9" s="116"/>
      <c r="L9" s="116"/>
    </row>
    <row r="10" spans="1:12" outlineLevel="1">
      <c r="A10" s="109">
        <v>8</v>
      </c>
      <c r="B10" s="117" t="s">
        <v>102</v>
      </c>
      <c r="C10" s="112">
        <f>+'[23]08.Obras Em Andamento'!DT247</f>
        <v>7655711.8074329291</v>
      </c>
      <c r="D10" s="112">
        <f>+'[23]08.Obras Em Andamento'!DU247</f>
        <v>-594974.68341643573</v>
      </c>
      <c r="E10" s="115">
        <f>+'[23]08.Obras Em Andamento'!DV247</f>
        <v>7060737.1240164917</v>
      </c>
      <c r="F10" s="112">
        <f>+'[23]08.Obras Em Andamento'!DK247</f>
        <v>8277451.9534042776</v>
      </c>
      <c r="G10" s="112">
        <f>+'[23]08.Obras Em Andamento'!DL247</f>
        <v>-736020.60932586901</v>
      </c>
      <c r="H10" s="118">
        <f>+'[23]08.Obras Em Andamento'!DM247</f>
        <v>7541431.3440784067</v>
      </c>
      <c r="I10" s="115">
        <f t="shared" si="0"/>
        <v>621740.14597134851</v>
      </c>
      <c r="K10" s="116"/>
      <c r="L10" s="116"/>
    </row>
    <row r="11" spans="1:12" outlineLevel="1">
      <c r="A11" s="109">
        <v>9</v>
      </c>
      <c r="B11" s="117" t="s">
        <v>103</v>
      </c>
      <c r="C11" s="112">
        <f>+'[23]09. Máq Equip Operacionais'!BK711</f>
        <v>12145925.339999976</v>
      </c>
      <c r="D11" s="112">
        <f>+'[23]09. Máq Equip Operacionais'!BL711</f>
        <v>-4849569.1289166687</v>
      </c>
      <c r="E11" s="115">
        <f>+'[23]09. Máq Equip Operacionais'!BM711</f>
        <v>7296356.2110833442</v>
      </c>
      <c r="F11" s="112">
        <f>+'[23]09. Máq Equip Operacionais'!BG711</f>
        <v>19150569.629795894</v>
      </c>
      <c r="G11" s="112">
        <f>+'[23]09. Máq Equip Operacionais'!BH711</f>
        <v>-8127747.0844662553</v>
      </c>
      <c r="H11" s="118">
        <f>+'[23]09. Máq Equip Operacionais'!BI711</f>
        <v>11022822.545329642</v>
      </c>
      <c r="I11" s="115">
        <f t="shared" si="0"/>
        <v>7004644.2897959184</v>
      </c>
      <c r="K11" s="116"/>
      <c r="L11" s="116"/>
    </row>
    <row r="12" spans="1:12" outlineLevel="1">
      <c r="A12" s="109">
        <v>10</v>
      </c>
      <c r="B12" s="117" t="s">
        <v>104</v>
      </c>
      <c r="C12" s="112">
        <f>+'[23]10.Estação controle pressão'!BM160</f>
        <v>9801495.5199999996</v>
      </c>
      <c r="D12" s="112">
        <f>+'[23]10.Estação controle pressão'!BN160</f>
        <v>-4431459.7942083338</v>
      </c>
      <c r="E12" s="115">
        <f>+'[23]10.Estação controle pressão'!BO160</f>
        <v>5370035.7257916639</v>
      </c>
      <c r="F12" s="112">
        <f>+'[23]10.Estação controle pressão'!BI160</f>
        <v>16604181.622508464</v>
      </c>
      <c r="G12" s="112">
        <f>+'[23]10.Estação controle pressão'!BJ160</f>
        <v>-8210182.8277007965</v>
      </c>
      <c r="H12" s="118">
        <f>+'[23]10.Estação controle pressão'!BK160</f>
        <v>8393998.7948076651</v>
      </c>
      <c r="I12" s="115">
        <f t="shared" si="0"/>
        <v>6802686.1025084648</v>
      </c>
      <c r="K12" s="116"/>
      <c r="L12" s="116"/>
    </row>
    <row r="13" spans="1:12" outlineLevel="1">
      <c r="A13" s="109">
        <v>11</v>
      </c>
      <c r="B13" s="117" t="s">
        <v>105</v>
      </c>
      <c r="C13" s="112">
        <f>+'[23]11.Estação odorização'!BK18</f>
        <v>1564110.7399999998</v>
      </c>
      <c r="D13" s="112">
        <f>+'[23]11.Estação odorização'!BL18</f>
        <v>-704076.04762500001</v>
      </c>
      <c r="E13" s="115">
        <f>+'[23]11.Estação odorização'!BM18</f>
        <v>860034.69237499998</v>
      </c>
      <c r="F13" s="112">
        <f>+'[23]11.Estação odorização'!BG18</f>
        <v>2601597.9163654479</v>
      </c>
      <c r="G13" s="112">
        <f>+'[23]11.Estação odorização'!BH18</f>
        <v>-1224581.7436069679</v>
      </c>
      <c r="H13" s="118">
        <f>+'[23]11.Estação odorização'!BI18</f>
        <v>1377016.1727584798</v>
      </c>
      <c r="I13" s="115">
        <f t="shared" si="0"/>
        <v>1037487.1763654482</v>
      </c>
      <c r="L13" s="116"/>
    </row>
    <row r="14" spans="1:12" outlineLevel="1">
      <c r="A14" s="109">
        <v>12</v>
      </c>
      <c r="B14" s="117" t="s">
        <v>106</v>
      </c>
      <c r="C14" s="112">
        <f>+'[23]12.Pontos de Recebimento'!BK20</f>
        <v>2643319.02</v>
      </c>
      <c r="D14" s="112">
        <f>+'[23]12.Pontos de Recebimento'!BL20</f>
        <v>-965538.91354166658</v>
      </c>
      <c r="E14" s="115">
        <f>+'[23]12.Pontos de Recebimento'!BM20</f>
        <v>1677780.1064583336</v>
      </c>
      <c r="F14" s="112">
        <f>+'[23]12.Pontos de Recebimento'!BG20</f>
        <v>3978144.0036130007</v>
      </c>
      <c r="G14" s="112">
        <f>+'[23]12.Pontos de Recebimento'!BH20</f>
        <v>-1482812.544974159</v>
      </c>
      <c r="H14" s="118">
        <f>+'[23]12.Pontos de Recebimento'!BI20</f>
        <v>2495331.4586388418</v>
      </c>
      <c r="I14" s="115">
        <f t="shared" si="0"/>
        <v>1334824.9836130007</v>
      </c>
      <c r="L14" s="116"/>
    </row>
    <row r="15" spans="1:12" outlineLevel="1">
      <c r="A15" s="109">
        <v>13</v>
      </c>
      <c r="B15" s="117" t="s">
        <v>107</v>
      </c>
      <c r="C15" s="112">
        <f>+'[23]13.Veículos e Equip Transp'!BK12</f>
        <v>659894.56999999995</v>
      </c>
      <c r="D15" s="112">
        <f>+'[23]13.Veículos e Equip Transp'!BL12</f>
        <v>-186970.12816666666</v>
      </c>
      <c r="E15" s="115">
        <f>+'[23]13.Veículos e Equip Transp'!BM12</f>
        <v>472924.44183333329</v>
      </c>
      <c r="F15" s="112">
        <f>+'[23]13.Veículos e Equip Transp'!BG12</f>
        <v>877332.89815188153</v>
      </c>
      <c r="G15" s="112">
        <f>+'[23]13.Veículos e Equip Transp'!BH12</f>
        <v>-248577.65447636644</v>
      </c>
      <c r="H15" s="118">
        <f>+'[23]13.Veículos e Equip Transp'!BI12</f>
        <v>628755.24367551506</v>
      </c>
      <c r="I15" s="115">
        <f t="shared" si="0"/>
        <v>217438.32815188158</v>
      </c>
      <c r="L15" s="116"/>
    </row>
    <row r="16" spans="1:12" outlineLevel="1">
      <c r="A16" s="109">
        <v>14</v>
      </c>
      <c r="B16" s="117" t="s">
        <v>108</v>
      </c>
      <c r="C16" s="112">
        <f>+'[23]14.Terrenos'!BK13</f>
        <v>595144.4</v>
      </c>
      <c r="D16" s="112">
        <f>+'[23]14.Terrenos'!BL13</f>
        <v>-95920.642500000002</v>
      </c>
      <c r="E16" s="115">
        <f>+'[23]14.Terrenos'!BM13</f>
        <v>499223.75750000001</v>
      </c>
      <c r="F16" s="112">
        <f>+'[23]14.Terrenos'!BG13</f>
        <v>713050.72042956715</v>
      </c>
      <c r="G16" s="112">
        <f>+'[23]14.Terrenos'!BH13</f>
        <v>-122950.61680244573</v>
      </c>
      <c r="H16" s="118">
        <f>+'[23]14.Terrenos'!BI13</f>
        <v>590100.10362712154</v>
      </c>
      <c r="I16" s="115">
        <f t="shared" si="0"/>
        <v>117906.32042956713</v>
      </c>
      <c r="L16" s="116"/>
    </row>
    <row r="17" spans="1:12" outlineLevel="1">
      <c r="A17" s="109">
        <v>15</v>
      </c>
      <c r="B17" s="117" t="s">
        <v>109</v>
      </c>
      <c r="C17" s="112">
        <f>+'[23]15.Servidão de Passagem'!BI193</f>
        <v>885326.59399999981</v>
      </c>
      <c r="D17" s="112">
        <f>+'[23]15.Servidão de Passagem'!BJ193</f>
        <v>-385535.57807500008</v>
      </c>
      <c r="E17" s="115">
        <f>+'[23]15.Servidão de Passagem'!BK193</f>
        <v>499791.01592499996</v>
      </c>
      <c r="F17" s="112">
        <f>+'[23]15.Servidão de Passagem'!BE193</f>
        <v>1439955.5161322299</v>
      </c>
      <c r="G17" s="112">
        <f>+'[23]15.Servidão de Passagem'!BF193</f>
        <v>-657487.45064782375</v>
      </c>
      <c r="H17" s="118">
        <f>+'[23]15.Servidão de Passagem'!BG193</f>
        <v>782468.06548440689</v>
      </c>
      <c r="I17" s="115">
        <f t="shared" si="0"/>
        <v>554628.92213223013</v>
      </c>
      <c r="L17" s="116"/>
    </row>
    <row r="18" spans="1:12" outlineLevel="1">
      <c r="A18" s="109">
        <v>16</v>
      </c>
      <c r="B18" s="117" t="s">
        <v>110</v>
      </c>
      <c r="C18" s="112">
        <f>+'[23]16.Edificações Obras civ Benfei'!BK51</f>
        <v>6594079.6999999993</v>
      </c>
      <c r="D18" s="112">
        <f>+'[23]16.Edificações Obras civ Benfei'!BL51</f>
        <v>-2044845.784541666</v>
      </c>
      <c r="E18" s="115">
        <f>+'[23]16.Edificações Obras civ Benfei'!BM51</f>
        <v>4549233.9154583337</v>
      </c>
      <c r="F18" s="112">
        <f>+'[23]16.Edificações Obras civ Benfei'!BG51</f>
        <v>9195273.5598028973</v>
      </c>
      <c r="G18" s="112">
        <f>+'[23]16.Edificações Obras civ Benfei'!BH51</f>
        <v>-2967132.1214992707</v>
      </c>
      <c r="H18" s="118">
        <f>+'[23]16.Edificações Obras civ Benfei'!BI51</f>
        <v>6228141.438303628</v>
      </c>
      <c r="I18" s="115">
        <f t="shared" si="0"/>
        <v>2601193.859802898</v>
      </c>
      <c r="K18" s="116"/>
      <c r="L18" s="116"/>
    </row>
    <row r="19" spans="1:12" outlineLevel="1">
      <c r="A19" s="109">
        <v>17</v>
      </c>
      <c r="B19" s="117" t="s">
        <v>111</v>
      </c>
      <c r="C19" s="112">
        <f>+'[23]17.Equip e Móveis Adm'!BK49</f>
        <v>180301.96000000002</v>
      </c>
      <c r="D19" s="112">
        <f>+'[23]17.Equip e Móveis Adm'!BL49</f>
        <v>-70199.67120833337</v>
      </c>
      <c r="E19" s="115">
        <f>+'[23]17.Equip e Móveis Adm'!BM49</f>
        <v>110102.28879166668</v>
      </c>
      <c r="F19" s="112">
        <f>+'[23]17.Equip e Móveis Adm'!BG49</f>
        <v>279057.99387419969</v>
      </c>
      <c r="G19" s="112">
        <f>+'[23]17.Equip e Móveis Adm'!BH49</f>
        <v>-117962.49941346452</v>
      </c>
      <c r="H19" s="118">
        <f>+'[23]17.Equip e Móveis Adm'!BI49</f>
        <v>161095.49446073506</v>
      </c>
      <c r="I19" s="115">
        <f t="shared" si="0"/>
        <v>98756.033874199667</v>
      </c>
      <c r="L19" s="116"/>
    </row>
    <row r="20" spans="1:12" outlineLevel="1">
      <c r="A20" s="109">
        <v>18</v>
      </c>
      <c r="B20" s="117" t="s">
        <v>112</v>
      </c>
      <c r="C20" s="112">
        <f>+'[23]18.Equip proc dados'!BN101</f>
        <v>910195.79999999981</v>
      </c>
      <c r="D20" s="112">
        <f>+'[23]18.Equip proc dados'!BO101</f>
        <v>-280586.58645833324</v>
      </c>
      <c r="E20" s="115">
        <f>+'[23]18.Equip proc dados'!BP101</f>
        <v>629609.2135416664</v>
      </c>
      <c r="F20" s="112">
        <f>+'[23]18.Equip proc dados'!BJ101</f>
        <v>1289370.98186698</v>
      </c>
      <c r="G20" s="112">
        <f>+'[23]18.Equip proc dados'!BK101</f>
        <v>-440890.35579607473</v>
      </c>
      <c r="H20" s="118">
        <f>+'[23]18.Equip proc dados'!BL101</f>
        <v>848480.62607090548</v>
      </c>
      <c r="I20" s="115">
        <f t="shared" si="0"/>
        <v>379175.18186698016</v>
      </c>
      <c r="L20" s="116"/>
    </row>
    <row r="21" spans="1:12" outlineLevel="1">
      <c r="A21" s="109">
        <v>19</v>
      </c>
      <c r="B21" s="117" t="s">
        <v>113</v>
      </c>
      <c r="C21" s="112">
        <f>+'[23]19.Software e Licenças'!BK129</f>
        <v>3596452.5200000005</v>
      </c>
      <c r="D21" s="112">
        <f>+'[23]19.Software e Licenças'!BL129</f>
        <v>-1480629.3616249997</v>
      </c>
      <c r="E21" s="115">
        <f>+'[23]19.Software e Licenças'!BM129</f>
        <v>2115823.1583749996</v>
      </c>
      <c r="F21" s="112">
        <f>+'[23]19.Software e Licenças'!BG129</f>
        <v>5695007.7958601369</v>
      </c>
      <c r="G21" s="112">
        <f>+'[23]19.Software e Licenças'!BH129</f>
        <v>-2484783.5596590326</v>
      </c>
      <c r="H21" s="118">
        <f>+'[23]19.Software e Licenças'!BI129</f>
        <v>3210224.2362011061</v>
      </c>
      <c r="I21" s="115">
        <f>F21-C21</f>
        <v>2098555.2758601364</v>
      </c>
      <c r="L21" s="116"/>
    </row>
    <row r="22" spans="1:12" outlineLevel="1">
      <c r="A22" s="109">
        <v>20</v>
      </c>
      <c r="B22" s="117" t="s">
        <v>114</v>
      </c>
      <c r="C22" s="112">
        <f>+'[23]20.Ativos totalmente Depreciado'!G18</f>
        <v>4245187.13</v>
      </c>
      <c r="D22" s="112">
        <f>+'[23]20.Ativos totalmente Depreciado'!H18</f>
        <v>-4245187.13</v>
      </c>
      <c r="E22" s="115">
        <f>+'[23]19.Software e Licenças'!BM130</f>
        <v>0</v>
      </c>
      <c r="F22" s="112">
        <f>+'[23]20.Ativos totalmente Depreciado'!M18</f>
        <v>19389718.090262596</v>
      </c>
      <c r="G22" s="112">
        <f>+'[23]20.Ativos totalmente Depreciado'!N18</f>
        <v>-19389718.090262596</v>
      </c>
      <c r="H22" s="118">
        <f>+'[23]20.Ativos totalmente Depreciado'!O18</f>
        <v>0</v>
      </c>
      <c r="I22" s="115"/>
      <c r="L22" s="116"/>
    </row>
    <row r="23" spans="1:12" outlineLevel="1">
      <c r="A23" s="109">
        <v>21</v>
      </c>
      <c r="B23" s="117" t="s">
        <v>32</v>
      </c>
      <c r="C23" s="112">
        <f>+'[23]21.Ativos fora da base'!BG615</f>
        <v>9467703.0900000166</v>
      </c>
      <c r="D23" s="112">
        <f>+'[23]21.Ativos fora da base'!BH615</f>
        <v>-4269137.7940416755</v>
      </c>
      <c r="E23" s="115">
        <f>+'[23]21.Ativos fora da base'!BI615</f>
        <v>5198565.2959583411</v>
      </c>
      <c r="F23" s="112">
        <f>+'[23]21.Ativos fora da base'!BC615</f>
        <v>15965651.833506938</v>
      </c>
      <c r="G23" s="112">
        <f>+'[23]21.Ativos fora da base'!BD615</f>
        <v>-7700850.4833953911</v>
      </c>
      <c r="H23" s="118">
        <f>+'[23]21.Ativos fora da base'!BE615</f>
        <v>8264801.3501115302</v>
      </c>
      <c r="I23" s="115">
        <f t="shared" si="0"/>
        <v>6497948.7435069215</v>
      </c>
      <c r="L23" s="116"/>
    </row>
    <row r="24" spans="1:12" ht="17.25" customHeight="1">
      <c r="A24" s="119"/>
      <c r="B24" s="120" t="s">
        <v>115</v>
      </c>
      <c r="C24" s="120">
        <f t="shared" ref="C24:I24" si="1">SUM(C3:C23)</f>
        <v>347538408.75070298</v>
      </c>
      <c r="D24" s="120">
        <f t="shared" si="1"/>
        <v>-143734808.28694597</v>
      </c>
      <c r="E24" s="120">
        <f t="shared" si="1"/>
        <v>203803600.4637565</v>
      </c>
      <c r="F24" s="120">
        <f t="shared" si="1"/>
        <v>568073863.36931384</v>
      </c>
      <c r="G24" s="120">
        <f t="shared" si="1"/>
        <v>-264102670.15695092</v>
      </c>
      <c r="H24" s="120">
        <f t="shared" si="1"/>
        <v>303971193.21236467</v>
      </c>
      <c r="I24" s="120">
        <f t="shared" si="1"/>
        <v>205390923.6583482</v>
      </c>
    </row>
    <row r="25" spans="1:12" ht="17.25" customHeight="1">
      <c r="A25" s="121"/>
      <c r="B25" s="122" t="s">
        <v>116</v>
      </c>
      <c r="C25" s="122">
        <v>1279721.56</v>
      </c>
      <c r="D25" s="122">
        <v>0</v>
      </c>
      <c r="E25" s="122">
        <v>1279721.56</v>
      </c>
      <c r="F25" s="122">
        <v>1279721.56</v>
      </c>
      <c r="G25" s="122">
        <v>0</v>
      </c>
      <c r="H25" s="122">
        <v>1279721.56</v>
      </c>
      <c r="I25" s="122"/>
    </row>
    <row r="26" spans="1:12" ht="17.25" customHeight="1">
      <c r="A26" s="121"/>
      <c r="B26" s="123" t="s">
        <v>14</v>
      </c>
      <c r="C26" s="123">
        <f t="shared" ref="C26:I26" si="2">C24+C25</f>
        <v>348818130.31070298</v>
      </c>
      <c r="D26" s="123">
        <f t="shared" si="2"/>
        <v>-143734808.28694597</v>
      </c>
      <c r="E26" s="123">
        <f t="shared" si="2"/>
        <v>205083322.0237565</v>
      </c>
      <c r="F26" s="123">
        <f t="shared" si="2"/>
        <v>569353584.92931378</v>
      </c>
      <c r="G26" s="123">
        <f t="shared" si="2"/>
        <v>-264102670.15695092</v>
      </c>
      <c r="H26" s="123">
        <f t="shared" si="2"/>
        <v>305250914.77236468</v>
      </c>
      <c r="I26" s="123">
        <f t="shared" si="2"/>
        <v>205390923.6583482</v>
      </c>
    </row>
    <row r="27" spans="1:12">
      <c r="B27" s="124"/>
      <c r="C27" s="125"/>
      <c r="D27" s="126"/>
      <c r="E27" s="125"/>
      <c r="F27" s="126"/>
      <c r="G27" s="125"/>
      <c r="H27" s="125"/>
      <c r="I27" s="127"/>
    </row>
    <row r="28" spans="1:12">
      <c r="B28" s="138" t="s">
        <v>117</v>
      </c>
      <c r="C28" s="139"/>
      <c r="D28" s="139"/>
      <c r="E28" s="139"/>
      <c r="F28" s="139"/>
      <c r="G28" s="139"/>
      <c r="H28" s="139"/>
      <c r="I28" s="140"/>
    </row>
    <row r="29" spans="1:12">
      <c r="B29" s="128" t="s">
        <v>118</v>
      </c>
      <c r="C29" s="112">
        <v>150797.30999999994</v>
      </c>
      <c r="D29" s="112">
        <v>-94149.034874999998</v>
      </c>
      <c r="E29" s="129">
        <f>C29+D29</f>
        <v>56648.275124999942</v>
      </c>
      <c r="F29" s="112">
        <v>325194.67341276491</v>
      </c>
      <c r="G29" s="112">
        <v>-221202.04976337129</v>
      </c>
      <c r="H29" s="129">
        <f>F29+G29</f>
        <v>103992.62364939362</v>
      </c>
      <c r="I29" s="130">
        <f>F29-C29</f>
        <v>174397.36341276497</v>
      </c>
    </row>
    <row r="30" spans="1:12">
      <c r="B30" s="128" t="s">
        <v>119</v>
      </c>
      <c r="C30" s="112">
        <v>884529.84999999986</v>
      </c>
      <c r="D30" s="112">
        <v>-546638.67600000021</v>
      </c>
      <c r="E30" s="129">
        <f>C30+D30</f>
        <v>337891.17399999965</v>
      </c>
      <c r="F30" s="112">
        <v>1768056.9431074755</v>
      </c>
      <c r="G30" s="112">
        <v>-1145765.1050209634</v>
      </c>
      <c r="H30" s="129">
        <f>F30+G30</f>
        <v>622291.83808651217</v>
      </c>
      <c r="I30" s="112">
        <f>F30-C30</f>
        <v>883527.09310747567</v>
      </c>
    </row>
    <row r="31" spans="1:12">
      <c r="B31" s="128" t="s">
        <v>120</v>
      </c>
      <c r="C31" s="112">
        <v>16152.16</v>
      </c>
      <c r="D31" s="112">
        <v>-11912.217999999999</v>
      </c>
      <c r="E31" s="129">
        <f>C31+D31</f>
        <v>4239.9420000000009</v>
      </c>
      <c r="F31" s="112">
        <v>35402.777616388055</v>
      </c>
      <c r="G31" s="112">
        <v>-26109.548492086189</v>
      </c>
      <c r="H31" s="129">
        <f>F31+G31</f>
        <v>9293.2291243018662</v>
      </c>
      <c r="I31" s="112">
        <f>F31-C31</f>
        <v>19250.617616388055</v>
      </c>
    </row>
    <row r="32" spans="1:12">
      <c r="B32" s="128" t="s">
        <v>121</v>
      </c>
      <c r="C32" s="112">
        <v>67418.949999999983</v>
      </c>
      <c r="D32" s="112">
        <v>-34628.374125000002</v>
      </c>
      <c r="E32" s="129">
        <f>C32+D32</f>
        <v>32790.57587499998</v>
      </c>
      <c r="F32" s="112">
        <v>121732.47366204842</v>
      </c>
      <c r="G32" s="112">
        <v>-64882.946382325244</v>
      </c>
      <c r="H32" s="129">
        <f>F32+G32</f>
        <v>56849.527279723174</v>
      </c>
      <c r="I32" s="112">
        <f>F32-C32</f>
        <v>54313.523662048436</v>
      </c>
    </row>
    <row r="33" spans="1:9">
      <c r="B33" s="120" t="s">
        <v>122</v>
      </c>
      <c r="C33" s="120">
        <f>SUM(C29:C32)</f>
        <v>1118898.2699999998</v>
      </c>
      <c r="D33" s="120">
        <f t="shared" ref="D33:I33" si="3">SUM(D29:D32)</f>
        <v>-687328.30300000019</v>
      </c>
      <c r="E33" s="120">
        <f t="shared" si="3"/>
        <v>431569.96699999954</v>
      </c>
      <c r="F33" s="120">
        <f>SUM(F29:F32)</f>
        <v>2250386.8677986772</v>
      </c>
      <c r="G33" s="120">
        <f t="shared" si="3"/>
        <v>-1457959.6496587459</v>
      </c>
      <c r="H33" s="120">
        <f t="shared" si="3"/>
        <v>792427.21813993086</v>
      </c>
      <c r="I33" s="120">
        <f t="shared" si="3"/>
        <v>1131488.5977986772</v>
      </c>
    </row>
    <row r="34" spans="1:9">
      <c r="B34" s="124"/>
      <c r="C34" s="125"/>
      <c r="D34" s="126"/>
      <c r="E34" s="125"/>
      <c r="F34" s="126"/>
      <c r="G34" s="125"/>
      <c r="H34" s="125"/>
      <c r="I34" s="127"/>
    </row>
    <row r="35" spans="1:9">
      <c r="B35" s="120" t="s">
        <v>123</v>
      </c>
      <c r="C35" s="120">
        <f t="shared" ref="C35:I35" si="4">C26-C33</f>
        <v>347699232.040703</v>
      </c>
      <c r="D35" s="120">
        <f t="shared" si="4"/>
        <v>-143047479.98394597</v>
      </c>
      <c r="E35" s="120">
        <f t="shared" si="4"/>
        <v>204651752.0567565</v>
      </c>
      <c r="F35" s="120">
        <f t="shared" si="4"/>
        <v>567103198.06151509</v>
      </c>
      <c r="G35" s="120">
        <f t="shared" si="4"/>
        <v>-262644710.50729218</v>
      </c>
      <c r="H35" s="120">
        <f t="shared" si="4"/>
        <v>304458487.55422473</v>
      </c>
      <c r="I35" s="120">
        <f t="shared" si="4"/>
        <v>204259435.06054953</v>
      </c>
    </row>
    <row r="36" spans="1:9">
      <c r="B36" s="124"/>
      <c r="C36" s="125"/>
      <c r="D36" s="126"/>
      <c r="E36" s="125"/>
      <c r="F36" s="126"/>
      <c r="G36" s="125"/>
      <c r="H36" s="125"/>
      <c r="I36" s="127"/>
    </row>
    <row r="37" spans="1:9">
      <c r="B37" s="138" t="s">
        <v>124</v>
      </c>
      <c r="C37" s="139"/>
      <c r="D37" s="139"/>
      <c r="E37" s="139"/>
      <c r="F37" s="139"/>
      <c r="G37" s="139"/>
      <c r="H37" s="139"/>
      <c r="I37" s="140"/>
    </row>
    <row r="38" spans="1:9">
      <c r="B38" s="128" t="s">
        <v>118</v>
      </c>
      <c r="C38" s="112">
        <v>549638.5560000001</v>
      </c>
      <c r="D38" s="112">
        <v>-283815.41907499993</v>
      </c>
      <c r="E38" s="129">
        <f>C38+D38</f>
        <v>265823.13692500017</v>
      </c>
      <c r="F38" s="112">
        <v>1030783.58827949</v>
      </c>
      <c r="G38" s="112">
        <v>-587216.68555060122</v>
      </c>
      <c r="H38" s="129">
        <f>F38+G38</f>
        <v>443566.90272888879</v>
      </c>
      <c r="I38" s="130">
        <f>F38-C38</f>
        <v>481145.03227948991</v>
      </c>
    </row>
    <row r="39" spans="1:9">
      <c r="B39" s="128" t="s">
        <v>119</v>
      </c>
      <c r="C39" s="112">
        <v>31623.360000000001</v>
      </c>
      <c r="D39" s="112">
        <v>-18235.337208333331</v>
      </c>
      <c r="E39" s="129">
        <f>C39+D39</f>
        <v>13388.02279166667</v>
      </c>
      <c r="F39" s="112">
        <v>60330.561245326164</v>
      </c>
      <c r="G39" s="112">
        <v>-38082.816519425418</v>
      </c>
      <c r="H39" s="129">
        <f>F39+G39</f>
        <v>22247.744725900746</v>
      </c>
      <c r="I39" s="130">
        <f>F39-C39</f>
        <v>28707.201245326163</v>
      </c>
    </row>
    <row r="40" spans="1:9">
      <c r="B40" s="128" t="s">
        <v>125</v>
      </c>
      <c r="C40" s="112">
        <v>11755.380000000001</v>
      </c>
      <c r="D40" s="112">
        <v>-7572.6024166666666</v>
      </c>
      <c r="E40" s="129">
        <f>C40+D40</f>
        <v>4182.7775833333344</v>
      </c>
      <c r="F40" s="112">
        <v>24819.451403356215</v>
      </c>
      <c r="G40" s="112">
        <v>-15988.297542695091</v>
      </c>
      <c r="H40" s="129">
        <f>F40+G40</f>
        <v>8831.1538606611248</v>
      </c>
      <c r="I40" s="130">
        <f>F40-C40</f>
        <v>13064.071403356214</v>
      </c>
    </row>
    <row r="41" spans="1:9">
      <c r="B41" s="128" t="s">
        <v>121</v>
      </c>
      <c r="C41" s="112">
        <v>111198.35</v>
      </c>
      <c r="D41" s="112">
        <v>-45441.17525</v>
      </c>
      <c r="E41" s="129">
        <f>C41+D41</f>
        <v>65757.174750000006</v>
      </c>
      <c r="F41" s="112">
        <v>177557.58345620797</v>
      </c>
      <c r="G41" s="112">
        <v>-75431.5576707031</v>
      </c>
      <c r="H41" s="129">
        <f>F41+G41</f>
        <v>102126.02578550487</v>
      </c>
      <c r="I41" s="130">
        <f>F41-C41</f>
        <v>66359.233456207963</v>
      </c>
    </row>
    <row r="42" spans="1:9">
      <c r="B42" s="120" t="s">
        <v>122</v>
      </c>
      <c r="C42" s="120">
        <f t="shared" ref="C42:I42" si="5">SUM(C38:C41)</f>
        <v>704215.64600000007</v>
      </c>
      <c r="D42" s="120">
        <f t="shared" si="5"/>
        <v>-355064.53394999995</v>
      </c>
      <c r="E42" s="120">
        <f t="shared" si="5"/>
        <v>349151.11205000017</v>
      </c>
      <c r="F42" s="120">
        <f t="shared" si="5"/>
        <v>1293491.1843843802</v>
      </c>
      <c r="G42" s="120">
        <f t="shared" si="5"/>
        <v>-716719.35728342482</v>
      </c>
      <c r="H42" s="120">
        <f t="shared" si="5"/>
        <v>576771.82710095553</v>
      </c>
      <c r="I42" s="120">
        <f t="shared" si="5"/>
        <v>589275.53838438028</v>
      </c>
    </row>
    <row r="43" spans="1:9">
      <c r="B43" s="124"/>
      <c r="C43" s="125"/>
      <c r="D43" s="126"/>
      <c r="E43" s="125"/>
      <c r="F43" s="126"/>
      <c r="G43" s="125"/>
      <c r="H43" s="125"/>
      <c r="I43" s="127"/>
    </row>
    <row r="44" spans="1:9" s="133" customFormat="1">
      <c r="A44" s="131"/>
      <c r="B44" s="132"/>
      <c r="C44" s="127"/>
      <c r="D44" s="127"/>
      <c r="E44" s="127"/>
      <c r="F44" s="127"/>
      <c r="G44" s="127"/>
      <c r="H44" s="127"/>
      <c r="I44" s="127"/>
    </row>
    <row r="6928" spans="7:7">
      <c r="G6928" s="134"/>
    </row>
    <row r="6929" spans="7:7">
      <c r="G6929" s="134"/>
    </row>
    <row r="6930" spans="7:7">
      <c r="G6930" s="134"/>
    </row>
    <row r="6931" spans="7:7">
      <c r="G6931" s="134"/>
    </row>
    <row r="6932" spans="7:7">
      <c r="G6932" s="134"/>
    </row>
    <row r="6933" spans="7:7">
      <c r="G6933" s="134"/>
    </row>
    <row r="6934" spans="7:7">
      <c r="G6934" s="134"/>
    </row>
    <row r="6935" spans="7:7">
      <c r="G6935" s="134"/>
    </row>
    <row r="6936" spans="7:7">
      <c r="G6936" s="134"/>
    </row>
    <row r="6937" spans="7:7">
      <c r="G6937" s="134"/>
    </row>
    <row r="6938" spans="7:7">
      <c r="G6938" s="134"/>
    </row>
    <row r="6939" spans="7:7">
      <c r="G6939" s="134"/>
    </row>
    <row r="6940" spans="7:7">
      <c r="G6940" s="134"/>
    </row>
    <row r="6941" spans="7:7">
      <c r="G6941" s="134"/>
    </row>
    <row r="6942" spans="7:7">
      <c r="G6942" s="134"/>
    </row>
    <row r="6943" spans="7:7">
      <c r="G6943" s="134"/>
    </row>
    <row r="6944" spans="7:7">
      <c r="G6944" s="134"/>
    </row>
    <row r="6945" spans="6:7">
      <c r="G6945" s="134"/>
    </row>
    <row r="6946" spans="6:7">
      <c r="G6946" s="134"/>
    </row>
    <row r="6947" spans="6:7">
      <c r="G6947" s="134"/>
    </row>
    <row r="6948" spans="6:7">
      <c r="G6948" s="134"/>
    </row>
    <row r="6949" spans="6:7">
      <c r="G6949" s="134"/>
    </row>
    <row r="6950" spans="6:7">
      <c r="F6950" s="105" t="s">
        <v>126</v>
      </c>
      <c r="G6950" s="105">
        <v>10330.68</v>
      </c>
    </row>
  </sheetData>
  <mergeCells count="4">
    <mergeCell ref="C1:E1"/>
    <mergeCell ref="F1:I1"/>
    <mergeCell ref="B28:I28"/>
    <mergeCell ref="B37:I37"/>
  </mergeCells>
  <hyperlinks>
    <hyperlink ref="B3" location="'01.Rede Aço e Pead'!Q1" display="REDE AÇO E PEAD"/>
    <hyperlink ref="B4" location="'02.Ramal'!Q1" display="RAMAL "/>
    <hyperlink ref="B5" location="'03.Conversões'!A1" display="CONVERSÕES"/>
    <hyperlink ref="B8" location="'05.Obras Em Andamento'!Q1" display="OBRAS EM ANDAMENTO"/>
    <hyperlink ref="B9" location="'06.Aporte - Gasvit'!A1" display="APORTE - GASVIT"/>
    <hyperlink ref="B10" location="'07.COGN _ Almoxarifado'!A1" display="COGN _ ALMOXARIFADO"/>
    <hyperlink ref="B11" location="'08.Software e Licenças'!Q1" display="SOFTWARE E LICENÇAS"/>
    <hyperlink ref="B12" location="'09.Servidão de Passagem'!A1" display="SERVIDÃO PASSAGEM"/>
    <hyperlink ref="B13" location="'11.Ativos fora da base'!A1" display="ATIVOS FORA DA BASE"/>
    <hyperlink ref="B7" location="'04. Equiptos em uso - Clientes'!Q1" display="EQUIPTOS EM USO - CLIENTES"/>
    <hyperlink ref="B6" location="'03.Conversões'!A1" display="CONVERSÕES"/>
  </hyperlink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L24" sqref="L24"/>
    </sheetView>
  </sheetViews>
  <sheetFormatPr defaultRowHeight="15"/>
  <cols>
    <col min="1" max="1" width="22.28515625" style="91" bestFit="1" customWidth="1"/>
    <col min="2" max="2" width="18" style="91" bestFit="1" customWidth="1"/>
    <col min="3" max="3" width="11.7109375" style="91" bestFit="1" customWidth="1"/>
    <col min="4" max="6" width="16.28515625" style="91" bestFit="1" customWidth="1"/>
    <col min="7" max="12" width="13.42578125" style="91" bestFit="1" customWidth="1"/>
    <col min="13" max="13" width="11.7109375" style="91" bestFit="1" customWidth="1"/>
    <col min="14" max="14" width="16.28515625" style="91" bestFit="1" customWidth="1"/>
    <col min="15" max="256" width="9.140625" style="91"/>
    <col min="257" max="257" width="22.28515625" style="91" bestFit="1" customWidth="1"/>
    <col min="258" max="258" width="18" style="91" bestFit="1" customWidth="1"/>
    <col min="259" max="259" width="11.7109375" style="91" bestFit="1" customWidth="1"/>
    <col min="260" max="262" width="16.28515625" style="91" bestFit="1" customWidth="1"/>
    <col min="263" max="268" width="13.42578125" style="91" bestFit="1" customWidth="1"/>
    <col min="269" max="269" width="11.7109375" style="91" bestFit="1" customWidth="1"/>
    <col min="270" max="270" width="16.28515625" style="91" bestFit="1" customWidth="1"/>
    <col min="271" max="512" width="9.140625" style="91"/>
    <col min="513" max="513" width="22.28515625" style="91" bestFit="1" customWidth="1"/>
    <col min="514" max="514" width="18" style="91" bestFit="1" customWidth="1"/>
    <col min="515" max="515" width="11.7109375" style="91" bestFit="1" customWidth="1"/>
    <col min="516" max="518" width="16.28515625" style="91" bestFit="1" customWidth="1"/>
    <col min="519" max="524" width="13.42578125" style="91" bestFit="1" customWidth="1"/>
    <col min="525" max="525" width="11.7109375" style="91" bestFit="1" customWidth="1"/>
    <col min="526" max="526" width="16.28515625" style="91" bestFit="1" customWidth="1"/>
    <col min="527" max="768" width="9.140625" style="91"/>
    <col min="769" max="769" width="22.28515625" style="91" bestFit="1" customWidth="1"/>
    <col min="770" max="770" width="18" style="91" bestFit="1" customWidth="1"/>
    <col min="771" max="771" width="11.7109375" style="91" bestFit="1" customWidth="1"/>
    <col min="772" max="774" width="16.28515625" style="91" bestFit="1" customWidth="1"/>
    <col min="775" max="780" width="13.42578125" style="91" bestFit="1" customWidth="1"/>
    <col min="781" max="781" width="11.7109375" style="91" bestFit="1" customWidth="1"/>
    <col min="782" max="782" width="16.28515625" style="91" bestFit="1" customWidth="1"/>
    <col min="783" max="1024" width="9.140625" style="91"/>
    <col min="1025" max="1025" width="22.28515625" style="91" bestFit="1" customWidth="1"/>
    <col min="1026" max="1026" width="18" style="91" bestFit="1" customWidth="1"/>
    <col min="1027" max="1027" width="11.7109375" style="91" bestFit="1" customWidth="1"/>
    <col min="1028" max="1030" width="16.28515625" style="91" bestFit="1" customWidth="1"/>
    <col min="1031" max="1036" width="13.42578125" style="91" bestFit="1" customWidth="1"/>
    <col min="1037" max="1037" width="11.7109375" style="91" bestFit="1" customWidth="1"/>
    <col min="1038" max="1038" width="16.28515625" style="91" bestFit="1" customWidth="1"/>
    <col min="1039" max="1280" width="9.140625" style="91"/>
    <col min="1281" max="1281" width="22.28515625" style="91" bestFit="1" customWidth="1"/>
    <col min="1282" max="1282" width="18" style="91" bestFit="1" customWidth="1"/>
    <col min="1283" max="1283" width="11.7109375" style="91" bestFit="1" customWidth="1"/>
    <col min="1284" max="1286" width="16.28515625" style="91" bestFit="1" customWidth="1"/>
    <col min="1287" max="1292" width="13.42578125" style="91" bestFit="1" customWidth="1"/>
    <col min="1293" max="1293" width="11.7109375" style="91" bestFit="1" customWidth="1"/>
    <col min="1294" max="1294" width="16.28515625" style="91" bestFit="1" customWidth="1"/>
    <col min="1295" max="1536" width="9.140625" style="91"/>
    <col min="1537" max="1537" width="22.28515625" style="91" bestFit="1" customWidth="1"/>
    <col min="1538" max="1538" width="18" style="91" bestFit="1" customWidth="1"/>
    <col min="1539" max="1539" width="11.7109375" style="91" bestFit="1" customWidth="1"/>
    <col min="1540" max="1542" width="16.28515625" style="91" bestFit="1" customWidth="1"/>
    <col min="1543" max="1548" width="13.42578125" style="91" bestFit="1" customWidth="1"/>
    <col min="1549" max="1549" width="11.7109375" style="91" bestFit="1" customWidth="1"/>
    <col min="1550" max="1550" width="16.28515625" style="91" bestFit="1" customWidth="1"/>
    <col min="1551" max="1792" width="9.140625" style="91"/>
    <col min="1793" max="1793" width="22.28515625" style="91" bestFit="1" customWidth="1"/>
    <col min="1794" max="1794" width="18" style="91" bestFit="1" customWidth="1"/>
    <col min="1795" max="1795" width="11.7109375" style="91" bestFit="1" customWidth="1"/>
    <col min="1796" max="1798" width="16.28515625" style="91" bestFit="1" customWidth="1"/>
    <col min="1799" max="1804" width="13.42578125" style="91" bestFit="1" customWidth="1"/>
    <col min="1805" max="1805" width="11.7109375" style="91" bestFit="1" customWidth="1"/>
    <col min="1806" max="1806" width="16.28515625" style="91" bestFit="1" customWidth="1"/>
    <col min="1807" max="2048" width="9.140625" style="91"/>
    <col min="2049" max="2049" width="22.28515625" style="91" bestFit="1" customWidth="1"/>
    <col min="2050" max="2050" width="18" style="91" bestFit="1" customWidth="1"/>
    <col min="2051" max="2051" width="11.7109375" style="91" bestFit="1" customWidth="1"/>
    <col min="2052" max="2054" width="16.28515625" style="91" bestFit="1" customWidth="1"/>
    <col min="2055" max="2060" width="13.42578125" style="91" bestFit="1" customWidth="1"/>
    <col min="2061" max="2061" width="11.7109375" style="91" bestFit="1" customWidth="1"/>
    <col min="2062" max="2062" width="16.28515625" style="91" bestFit="1" customWidth="1"/>
    <col min="2063" max="2304" width="9.140625" style="91"/>
    <col min="2305" max="2305" width="22.28515625" style="91" bestFit="1" customWidth="1"/>
    <col min="2306" max="2306" width="18" style="91" bestFit="1" customWidth="1"/>
    <col min="2307" max="2307" width="11.7109375" style="91" bestFit="1" customWidth="1"/>
    <col min="2308" max="2310" width="16.28515625" style="91" bestFit="1" customWidth="1"/>
    <col min="2311" max="2316" width="13.42578125" style="91" bestFit="1" customWidth="1"/>
    <col min="2317" max="2317" width="11.7109375" style="91" bestFit="1" customWidth="1"/>
    <col min="2318" max="2318" width="16.28515625" style="91" bestFit="1" customWidth="1"/>
    <col min="2319" max="2560" width="9.140625" style="91"/>
    <col min="2561" max="2561" width="22.28515625" style="91" bestFit="1" customWidth="1"/>
    <col min="2562" max="2562" width="18" style="91" bestFit="1" customWidth="1"/>
    <col min="2563" max="2563" width="11.7109375" style="91" bestFit="1" customWidth="1"/>
    <col min="2564" max="2566" width="16.28515625" style="91" bestFit="1" customWidth="1"/>
    <col min="2567" max="2572" width="13.42578125" style="91" bestFit="1" customWidth="1"/>
    <col min="2573" max="2573" width="11.7109375" style="91" bestFit="1" customWidth="1"/>
    <col min="2574" max="2574" width="16.28515625" style="91" bestFit="1" customWidth="1"/>
    <col min="2575" max="2816" width="9.140625" style="91"/>
    <col min="2817" max="2817" width="22.28515625" style="91" bestFit="1" customWidth="1"/>
    <col min="2818" max="2818" width="18" style="91" bestFit="1" customWidth="1"/>
    <col min="2819" max="2819" width="11.7109375" style="91" bestFit="1" customWidth="1"/>
    <col min="2820" max="2822" width="16.28515625" style="91" bestFit="1" customWidth="1"/>
    <col min="2823" max="2828" width="13.42578125" style="91" bestFit="1" customWidth="1"/>
    <col min="2829" max="2829" width="11.7109375" style="91" bestFit="1" customWidth="1"/>
    <col min="2830" max="2830" width="16.28515625" style="91" bestFit="1" customWidth="1"/>
    <col min="2831" max="3072" width="9.140625" style="91"/>
    <col min="3073" max="3073" width="22.28515625" style="91" bestFit="1" customWidth="1"/>
    <col min="3074" max="3074" width="18" style="91" bestFit="1" customWidth="1"/>
    <col min="3075" max="3075" width="11.7109375" style="91" bestFit="1" customWidth="1"/>
    <col min="3076" max="3078" width="16.28515625" style="91" bestFit="1" customWidth="1"/>
    <col min="3079" max="3084" width="13.42578125" style="91" bestFit="1" customWidth="1"/>
    <col min="3085" max="3085" width="11.7109375" style="91" bestFit="1" customWidth="1"/>
    <col min="3086" max="3086" width="16.28515625" style="91" bestFit="1" customWidth="1"/>
    <col min="3087" max="3328" width="9.140625" style="91"/>
    <col min="3329" max="3329" width="22.28515625" style="91" bestFit="1" customWidth="1"/>
    <col min="3330" max="3330" width="18" style="91" bestFit="1" customWidth="1"/>
    <col min="3331" max="3331" width="11.7109375" style="91" bestFit="1" customWidth="1"/>
    <col min="3332" max="3334" width="16.28515625" style="91" bestFit="1" customWidth="1"/>
    <col min="3335" max="3340" width="13.42578125" style="91" bestFit="1" customWidth="1"/>
    <col min="3341" max="3341" width="11.7109375" style="91" bestFit="1" customWidth="1"/>
    <col min="3342" max="3342" width="16.28515625" style="91" bestFit="1" customWidth="1"/>
    <col min="3343" max="3584" width="9.140625" style="91"/>
    <col min="3585" max="3585" width="22.28515625" style="91" bestFit="1" customWidth="1"/>
    <col min="3586" max="3586" width="18" style="91" bestFit="1" customWidth="1"/>
    <col min="3587" max="3587" width="11.7109375" style="91" bestFit="1" customWidth="1"/>
    <col min="3588" max="3590" width="16.28515625" style="91" bestFit="1" customWidth="1"/>
    <col min="3591" max="3596" width="13.42578125" style="91" bestFit="1" customWidth="1"/>
    <col min="3597" max="3597" width="11.7109375" style="91" bestFit="1" customWidth="1"/>
    <col min="3598" max="3598" width="16.28515625" style="91" bestFit="1" customWidth="1"/>
    <col min="3599" max="3840" width="9.140625" style="91"/>
    <col min="3841" max="3841" width="22.28515625" style="91" bestFit="1" customWidth="1"/>
    <col min="3842" max="3842" width="18" style="91" bestFit="1" customWidth="1"/>
    <col min="3843" max="3843" width="11.7109375" style="91" bestFit="1" customWidth="1"/>
    <col min="3844" max="3846" width="16.28515625" style="91" bestFit="1" customWidth="1"/>
    <col min="3847" max="3852" width="13.42578125" style="91" bestFit="1" customWidth="1"/>
    <col min="3853" max="3853" width="11.7109375" style="91" bestFit="1" customWidth="1"/>
    <col min="3854" max="3854" width="16.28515625" style="91" bestFit="1" customWidth="1"/>
    <col min="3855" max="4096" width="9.140625" style="91"/>
    <col min="4097" max="4097" width="22.28515625" style="91" bestFit="1" customWidth="1"/>
    <col min="4098" max="4098" width="18" style="91" bestFit="1" customWidth="1"/>
    <col min="4099" max="4099" width="11.7109375" style="91" bestFit="1" customWidth="1"/>
    <col min="4100" max="4102" width="16.28515625" style="91" bestFit="1" customWidth="1"/>
    <col min="4103" max="4108" width="13.42578125" style="91" bestFit="1" customWidth="1"/>
    <col min="4109" max="4109" width="11.7109375" style="91" bestFit="1" customWidth="1"/>
    <col min="4110" max="4110" width="16.28515625" style="91" bestFit="1" customWidth="1"/>
    <col min="4111" max="4352" width="9.140625" style="91"/>
    <col min="4353" max="4353" width="22.28515625" style="91" bestFit="1" customWidth="1"/>
    <col min="4354" max="4354" width="18" style="91" bestFit="1" customWidth="1"/>
    <col min="4355" max="4355" width="11.7109375" style="91" bestFit="1" customWidth="1"/>
    <col min="4356" max="4358" width="16.28515625" style="91" bestFit="1" customWidth="1"/>
    <col min="4359" max="4364" width="13.42578125" style="91" bestFit="1" customWidth="1"/>
    <col min="4365" max="4365" width="11.7109375" style="91" bestFit="1" customWidth="1"/>
    <col min="4366" max="4366" width="16.28515625" style="91" bestFit="1" customWidth="1"/>
    <col min="4367" max="4608" width="9.140625" style="91"/>
    <col min="4609" max="4609" width="22.28515625" style="91" bestFit="1" customWidth="1"/>
    <col min="4610" max="4610" width="18" style="91" bestFit="1" customWidth="1"/>
    <col min="4611" max="4611" width="11.7109375" style="91" bestFit="1" customWidth="1"/>
    <col min="4612" max="4614" width="16.28515625" style="91" bestFit="1" customWidth="1"/>
    <col min="4615" max="4620" width="13.42578125" style="91" bestFit="1" customWidth="1"/>
    <col min="4621" max="4621" width="11.7109375" style="91" bestFit="1" customWidth="1"/>
    <col min="4622" max="4622" width="16.28515625" style="91" bestFit="1" customWidth="1"/>
    <col min="4623" max="4864" width="9.140625" style="91"/>
    <col min="4865" max="4865" width="22.28515625" style="91" bestFit="1" customWidth="1"/>
    <col min="4866" max="4866" width="18" style="91" bestFit="1" customWidth="1"/>
    <col min="4867" max="4867" width="11.7109375" style="91" bestFit="1" customWidth="1"/>
    <col min="4868" max="4870" width="16.28515625" style="91" bestFit="1" customWidth="1"/>
    <col min="4871" max="4876" width="13.42578125" style="91" bestFit="1" customWidth="1"/>
    <col min="4877" max="4877" width="11.7109375" style="91" bestFit="1" customWidth="1"/>
    <col min="4878" max="4878" width="16.28515625" style="91" bestFit="1" customWidth="1"/>
    <col min="4879" max="5120" width="9.140625" style="91"/>
    <col min="5121" max="5121" width="22.28515625" style="91" bestFit="1" customWidth="1"/>
    <col min="5122" max="5122" width="18" style="91" bestFit="1" customWidth="1"/>
    <col min="5123" max="5123" width="11.7109375" style="91" bestFit="1" customWidth="1"/>
    <col min="5124" max="5126" width="16.28515625" style="91" bestFit="1" customWidth="1"/>
    <col min="5127" max="5132" width="13.42578125" style="91" bestFit="1" customWidth="1"/>
    <col min="5133" max="5133" width="11.7109375" style="91" bestFit="1" customWidth="1"/>
    <col min="5134" max="5134" width="16.28515625" style="91" bestFit="1" customWidth="1"/>
    <col min="5135" max="5376" width="9.140625" style="91"/>
    <col min="5377" max="5377" width="22.28515625" style="91" bestFit="1" customWidth="1"/>
    <col min="5378" max="5378" width="18" style="91" bestFit="1" customWidth="1"/>
    <col min="5379" max="5379" width="11.7109375" style="91" bestFit="1" customWidth="1"/>
    <col min="5380" max="5382" width="16.28515625" style="91" bestFit="1" customWidth="1"/>
    <col min="5383" max="5388" width="13.42578125" style="91" bestFit="1" customWidth="1"/>
    <col min="5389" max="5389" width="11.7109375" style="91" bestFit="1" customWidth="1"/>
    <col min="5390" max="5390" width="16.28515625" style="91" bestFit="1" customWidth="1"/>
    <col min="5391" max="5632" width="9.140625" style="91"/>
    <col min="5633" max="5633" width="22.28515625" style="91" bestFit="1" customWidth="1"/>
    <col min="5634" max="5634" width="18" style="91" bestFit="1" customWidth="1"/>
    <col min="5635" max="5635" width="11.7109375" style="91" bestFit="1" customWidth="1"/>
    <col min="5636" max="5638" width="16.28515625" style="91" bestFit="1" customWidth="1"/>
    <col min="5639" max="5644" width="13.42578125" style="91" bestFit="1" customWidth="1"/>
    <col min="5645" max="5645" width="11.7109375" style="91" bestFit="1" customWidth="1"/>
    <col min="5646" max="5646" width="16.28515625" style="91" bestFit="1" customWidth="1"/>
    <col min="5647" max="5888" width="9.140625" style="91"/>
    <col min="5889" max="5889" width="22.28515625" style="91" bestFit="1" customWidth="1"/>
    <col min="5890" max="5890" width="18" style="91" bestFit="1" customWidth="1"/>
    <col min="5891" max="5891" width="11.7109375" style="91" bestFit="1" customWidth="1"/>
    <col min="5892" max="5894" width="16.28515625" style="91" bestFit="1" customWidth="1"/>
    <col min="5895" max="5900" width="13.42578125" style="91" bestFit="1" customWidth="1"/>
    <col min="5901" max="5901" width="11.7109375" style="91" bestFit="1" customWidth="1"/>
    <col min="5902" max="5902" width="16.28515625" style="91" bestFit="1" customWidth="1"/>
    <col min="5903" max="6144" width="9.140625" style="91"/>
    <col min="6145" max="6145" width="22.28515625" style="91" bestFit="1" customWidth="1"/>
    <col min="6146" max="6146" width="18" style="91" bestFit="1" customWidth="1"/>
    <col min="6147" max="6147" width="11.7109375" style="91" bestFit="1" customWidth="1"/>
    <col min="6148" max="6150" width="16.28515625" style="91" bestFit="1" customWidth="1"/>
    <col min="6151" max="6156" width="13.42578125" style="91" bestFit="1" customWidth="1"/>
    <col min="6157" max="6157" width="11.7109375" style="91" bestFit="1" customWidth="1"/>
    <col min="6158" max="6158" width="16.28515625" style="91" bestFit="1" customWidth="1"/>
    <col min="6159" max="6400" width="9.140625" style="91"/>
    <col min="6401" max="6401" width="22.28515625" style="91" bestFit="1" customWidth="1"/>
    <col min="6402" max="6402" width="18" style="91" bestFit="1" customWidth="1"/>
    <col min="6403" max="6403" width="11.7109375" style="91" bestFit="1" customWidth="1"/>
    <col min="6404" max="6406" width="16.28515625" style="91" bestFit="1" customWidth="1"/>
    <col min="6407" max="6412" width="13.42578125" style="91" bestFit="1" customWidth="1"/>
    <col min="6413" max="6413" width="11.7109375" style="91" bestFit="1" customWidth="1"/>
    <col min="6414" max="6414" width="16.28515625" style="91" bestFit="1" customWidth="1"/>
    <col min="6415" max="6656" width="9.140625" style="91"/>
    <col min="6657" max="6657" width="22.28515625" style="91" bestFit="1" customWidth="1"/>
    <col min="6658" max="6658" width="18" style="91" bestFit="1" customWidth="1"/>
    <col min="6659" max="6659" width="11.7109375" style="91" bestFit="1" customWidth="1"/>
    <col min="6660" max="6662" width="16.28515625" style="91" bestFit="1" customWidth="1"/>
    <col min="6663" max="6668" width="13.42578125" style="91" bestFit="1" customWidth="1"/>
    <col min="6669" max="6669" width="11.7109375" style="91" bestFit="1" customWidth="1"/>
    <col min="6670" max="6670" width="16.28515625" style="91" bestFit="1" customWidth="1"/>
    <col min="6671" max="6912" width="9.140625" style="91"/>
    <col min="6913" max="6913" width="22.28515625" style="91" bestFit="1" customWidth="1"/>
    <col min="6914" max="6914" width="18" style="91" bestFit="1" customWidth="1"/>
    <col min="6915" max="6915" width="11.7109375" style="91" bestFit="1" customWidth="1"/>
    <col min="6916" max="6918" width="16.28515625" style="91" bestFit="1" customWidth="1"/>
    <col min="6919" max="6924" width="13.42578125" style="91" bestFit="1" customWidth="1"/>
    <col min="6925" max="6925" width="11.7109375" style="91" bestFit="1" customWidth="1"/>
    <col min="6926" max="6926" width="16.28515625" style="91" bestFit="1" customWidth="1"/>
    <col min="6927" max="7168" width="9.140625" style="91"/>
    <col min="7169" max="7169" width="22.28515625" style="91" bestFit="1" customWidth="1"/>
    <col min="7170" max="7170" width="18" style="91" bestFit="1" customWidth="1"/>
    <col min="7171" max="7171" width="11.7109375" style="91" bestFit="1" customWidth="1"/>
    <col min="7172" max="7174" width="16.28515625" style="91" bestFit="1" customWidth="1"/>
    <col min="7175" max="7180" width="13.42578125" style="91" bestFit="1" customWidth="1"/>
    <col min="7181" max="7181" width="11.7109375" style="91" bestFit="1" customWidth="1"/>
    <col min="7182" max="7182" width="16.28515625" style="91" bestFit="1" customWidth="1"/>
    <col min="7183" max="7424" width="9.140625" style="91"/>
    <col min="7425" max="7425" width="22.28515625" style="91" bestFit="1" customWidth="1"/>
    <col min="7426" max="7426" width="18" style="91" bestFit="1" customWidth="1"/>
    <col min="7427" max="7427" width="11.7109375" style="91" bestFit="1" customWidth="1"/>
    <col min="7428" max="7430" width="16.28515625" style="91" bestFit="1" customWidth="1"/>
    <col min="7431" max="7436" width="13.42578125" style="91" bestFit="1" customWidth="1"/>
    <col min="7437" max="7437" width="11.7109375" style="91" bestFit="1" customWidth="1"/>
    <col min="7438" max="7438" width="16.28515625" style="91" bestFit="1" customWidth="1"/>
    <col min="7439" max="7680" width="9.140625" style="91"/>
    <col min="7681" max="7681" width="22.28515625" style="91" bestFit="1" customWidth="1"/>
    <col min="7682" max="7682" width="18" style="91" bestFit="1" customWidth="1"/>
    <col min="7683" max="7683" width="11.7109375" style="91" bestFit="1" customWidth="1"/>
    <col min="7684" max="7686" width="16.28515625" style="91" bestFit="1" customWidth="1"/>
    <col min="7687" max="7692" width="13.42578125" style="91" bestFit="1" customWidth="1"/>
    <col min="7693" max="7693" width="11.7109375" style="91" bestFit="1" customWidth="1"/>
    <col min="7694" max="7694" width="16.28515625" style="91" bestFit="1" customWidth="1"/>
    <col min="7695" max="7936" width="9.140625" style="91"/>
    <col min="7937" max="7937" width="22.28515625" style="91" bestFit="1" customWidth="1"/>
    <col min="7938" max="7938" width="18" style="91" bestFit="1" customWidth="1"/>
    <col min="7939" max="7939" width="11.7109375" style="91" bestFit="1" customWidth="1"/>
    <col min="7940" max="7942" width="16.28515625" style="91" bestFit="1" customWidth="1"/>
    <col min="7943" max="7948" width="13.42578125" style="91" bestFit="1" customWidth="1"/>
    <col min="7949" max="7949" width="11.7109375" style="91" bestFit="1" customWidth="1"/>
    <col min="7950" max="7950" width="16.28515625" style="91" bestFit="1" customWidth="1"/>
    <col min="7951" max="8192" width="9.140625" style="91"/>
    <col min="8193" max="8193" width="22.28515625" style="91" bestFit="1" customWidth="1"/>
    <col min="8194" max="8194" width="18" style="91" bestFit="1" customWidth="1"/>
    <col min="8195" max="8195" width="11.7109375" style="91" bestFit="1" customWidth="1"/>
    <col min="8196" max="8198" width="16.28515625" style="91" bestFit="1" customWidth="1"/>
    <col min="8199" max="8204" width="13.42578125" style="91" bestFit="1" customWidth="1"/>
    <col min="8205" max="8205" width="11.7109375" style="91" bestFit="1" customWidth="1"/>
    <col min="8206" max="8206" width="16.28515625" style="91" bestFit="1" customWidth="1"/>
    <col min="8207" max="8448" width="9.140625" style="91"/>
    <col min="8449" max="8449" width="22.28515625" style="91" bestFit="1" customWidth="1"/>
    <col min="8450" max="8450" width="18" style="91" bestFit="1" customWidth="1"/>
    <col min="8451" max="8451" width="11.7109375" style="91" bestFit="1" customWidth="1"/>
    <col min="8452" max="8454" width="16.28515625" style="91" bestFit="1" customWidth="1"/>
    <col min="8455" max="8460" width="13.42578125" style="91" bestFit="1" customWidth="1"/>
    <col min="8461" max="8461" width="11.7109375" style="91" bestFit="1" customWidth="1"/>
    <col min="8462" max="8462" width="16.28515625" style="91" bestFit="1" customWidth="1"/>
    <col min="8463" max="8704" width="9.140625" style="91"/>
    <col min="8705" max="8705" width="22.28515625" style="91" bestFit="1" customWidth="1"/>
    <col min="8706" max="8706" width="18" style="91" bestFit="1" customWidth="1"/>
    <col min="8707" max="8707" width="11.7109375" style="91" bestFit="1" customWidth="1"/>
    <col min="8708" max="8710" width="16.28515625" style="91" bestFit="1" customWidth="1"/>
    <col min="8711" max="8716" width="13.42578125" style="91" bestFit="1" customWidth="1"/>
    <col min="8717" max="8717" width="11.7109375" style="91" bestFit="1" customWidth="1"/>
    <col min="8718" max="8718" width="16.28515625" style="91" bestFit="1" customWidth="1"/>
    <col min="8719" max="8960" width="9.140625" style="91"/>
    <col min="8961" max="8961" width="22.28515625" style="91" bestFit="1" customWidth="1"/>
    <col min="8962" max="8962" width="18" style="91" bestFit="1" customWidth="1"/>
    <col min="8963" max="8963" width="11.7109375" style="91" bestFit="1" customWidth="1"/>
    <col min="8964" max="8966" width="16.28515625" style="91" bestFit="1" customWidth="1"/>
    <col min="8967" max="8972" width="13.42578125" style="91" bestFit="1" customWidth="1"/>
    <col min="8973" max="8973" width="11.7109375" style="91" bestFit="1" customWidth="1"/>
    <col min="8974" max="8974" width="16.28515625" style="91" bestFit="1" customWidth="1"/>
    <col min="8975" max="9216" width="9.140625" style="91"/>
    <col min="9217" max="9217" width="22.28515625" style="91" bestFit="1" customWidth="1"/>
    <col min="9218" max="9218" width="18" style="91" bestFit="1" customWidth="1"/>
    <col min="9219" max="9219" width="11.7109375" style="91" bestFit="1" customWidth="1"/>
    <col min="9220" max="9222" width="16.28515625" style="91" bestFit="1" customWidth="1"/>
    <col min="9223" max="9228" width="13.42578125" style="91" bestFit="1" customWidth="1"/>
    <col min="9229" max="9229" width="11.7109375" style="91" bestFit="1" customWidth="1"/>
    <col min="9230" max="9230" width="16.28515625" style="91" bestFit="1" customWidth="1"/>
    <col min="9231" max="9472" width="9.140625" style="91"/>
    <col min="9473" max="9473" width="22.28515625" style="91" bestFit="1" customWidth="1"/>
    <col min="9474" max="9474" width="18" style="91" bestFit="1" customWidth="1"/>
    <col min="9475" max="9475" width="11.7109375" style="91" bestFit="1" customWidth="1"/>
    <col min="9476" max="9478" width="16.28515625" style="91" bestFit="1" customWidth="1"/>
    <col min="9479" max="9484" width="13.42578125" style="91" bestFit="1" customWidth="1"/>
    <col min="9485" max="9485" width="11.7109375" style="91" bestFit="1" customWidth="1"/>
    <col min="9486" max="9486" width="16.28515625" style="91" bestFit="1" customWidth="1"/>
    <col min="9487" max="9728" width="9.140625" style="91"/>
    <col min="9729" max="9729" width="22.28515625" style="91" bestFit="1" customWidth="1"/>
    <col min="9730" max="9730" width="18" style="91" bestFit="1" customWidth="1"/>
    <col min="9731" max="9731" width="11.7109375" style="91" bestFit="1" customWidth="1"/>
    <col min="9732" max="9734" width="16.28515625" style="91" bestFit="1" customWidth="1"/>
    <col min="9735" max="9740" width="13.42578125" style="91" bestFit="1" customWidth="1"/>
    <col min="9741" max="9741" width="11.7109375" style="91" bestFit="1" customWidth="1"/>
    <col min="9742" max="9742" width="16.28515625" style="91" bestFit="1" customWidth="1"/>
    <col min="9743" max="9984" width="9.140625" style="91"/>
    <col min="9985" max="9985" width="22.28515625" style="91" bestFit="1" customWidth="1"/>
    <col min="9986" max="9986" width="18" style="91" bestFit="1" customWidth="1"/>
    <col min="9987" max="9987" width="11.7109375" style="91" bestFit="1" customWidth="1"/>
    <col min="9988" max="9990" width="16.28515625" style="91" bestFit="1" customWidth="1"/>
    <col min="9991" max="9996" width="13.42578125" style="91" bestFit="1" customWidth="1"/>
    <col min="9997" max="9997" width="11.7109375" style="91" bestFit="1" customWidth="1"/>
    <col min="9998" max="9998" width="16.28515625" style="91" bestFit="1" customWidth="1"/>
    <col min="9999" max="10240" width="9.140625" style="91"/>
    <col min="10241" max="10241" width="22.28515625" style="91" bestFit="1" customWidth="1"/>
    <col min="10242" max="10242" width="18" style="91" bestFit="1" customWidth="1"/>
    <col min="10243" max="10243" width="11.7109375" style="91" bestFit="1" customWidth="1"/>
    <col min="10244" max="10246" width="16.28515625" style="91" bestFit="1" customWidth="1"/>
    <col min="10247" max="10252" width="13.42578125" style="91" bestFit="1" customWidth="1"/>
    <col min="10253" max="10253" width="11.7109375" style="91" bestFit="1" customWidth="1"/>
    <col min="10254" max="10254" width="16.28515625" style="91" bestFit="1" customWidth="1"/>
    <col min="10255" max="10496" width="9.140625" style="91"/>
    <col min="10497" max="10497" width="22.28515625" style="91" bestFit="1" customWidth="1"/>
    <col min="10498" max="10498" width="18" style="91" bestFit="1" customWidth="1"/>
    <col min="10499" max="10499" width="11.7109375" style="91" bestFit="1" customWidth="1"/>
    <col min="10500" max="10502" width="16.28515625" style="91" bestFit="1" customWidth="1"/>
    <col min="10503" max="10508" width="13.42578125" style="91" bestFit="1" customWidth="1"/>
    <col min="10509" max="10509" width="11.7109375" style="91" bestFit="1" customWidth="1"/>
    <col min="10510" max="10510" width="16.28515625" style="91" bestFit="1" customWidth="1"/>
    <col min="10511" max="10752" width="9.140625" style="91"/>
    <col min="10753" max="10753" width="22.28515625" style="91" bestFit="1" customWidth="1"/>
    <col min="10754" max="10754" width="18" style="91" bestFit="1" customWidth="1"/>
    <col min="10755" max="10755" width="11.7109375" style="91" bestFit="1" customWidth="1"/>
    <col min="10756" max="10758" width="16.28515625" style="91" bestFit="1" customWidth="1"/>
    <col min="10759" max="10764" width="13.42578125" style="91" bestFit="1" customWidth="1"/>
    <col min="10765" max="10765" width="11.7109375" style="91" bestFit="1" customWidth="1"/>
    <col min="10766" max="10766" width="16.28515625" style="91" bestFit="1" customWidth="1"/>
    <col min="10767" max="11008" width="9.140625" style="91"/>
    <col min="11009" max="11009" width="22.28515625" style="91" bestFit="1" customWidth="1"/>
    <col min="11010" max="11010" width="18" style="91" bestFit="1" customWidth="1"/>
    <col min="11011" max="11011" width="11.7109375" style="91" bestFit="1" customWidth="1"/>
    <col min="11012" max="11014" width="16.28515625" style="91" bestFit="1" customWidth="1"/>
    <col min="11015" max="11020" width="13.42578125" style="91" bestFit="1" customWidth="1"/>
    <col min="11021" max="11021" width="11.7109375" style="91" bestFit="1" customWidth="1"/>
    <col min="11022" max="11022" width="16.28515625" style="91" bestFit="1" customWidth="1"/>
    <col min="11023" max="11264" width="9.140625" style="91"/>
    <col min="11265" max="11265" width="22.28515625" style="91" bestFit="1" customWidth="1"/>
    <col min="11266" max="11266" width="18" style="91" bestFit="1" customWidth="1"/>
    <col min="11267" max="11267" width="11.7109375" style="91" bestFit="1" customWidth="1"/>
    <col min="11268" max="11270" width="16.28515625" style="91" bestFit="1" customWidth="1"/>
    <col min="11271" max="11276" width="13.42578125" style="91" bestFit="1" customWidth="1"/>
    <col min="11277" max="11277" width="11.7109375" style="91" bestFit="1" customWidth="1"/>
    <col min="11278" max="11278" width="16.28515625" style="91" bestFit="1" customWidth="1"/>
    <col min="11279" max="11520" width="9.140625" style="91"/>
    <col min="11521" max="11521" width="22.28515625" style="91" bestFit="1" customWidth="1"/>
    <col min="11522" max="11522" width="18" style="91" bestFit="1" customWidth="1"/>
    <col min="11523" max="11523" width="11.7109375" style="91" bestFit="1" customWidth="1"/>
    <col min="11524" max="11526" width="16.28515625" style="91" bestFit="1" customWidth="1"/>
    <col min="11527" max="11532" width="13.42578125" style="91" bestFit="1" customWidth="1"/>
    <col min="11533" max="11533" width="11.7109375" style="91" bestFit="1" customWidth="1"/>
    <col min="11534" max="11534" width="16.28515625" style="91" bestFit="1" customWidth="1"/>
    <col min="11535" max="11776" width="9.140625" style="91"/>
    <col min="11777" max="11777" width="22.28515625" style="91" bestFit="1" customWidth="1"/>
    <col min="11778" max="11778" width="18" style="91" bestFit="1" customWidth="1"/>
    <col min="11779" max="11779" width="11.7109375" style="91" bestFit="1" customWidth="1"/>
    <col min="11780" max="11782" width="16.28515625" style="91" bestFit="1" customWidth="1"/>
    <col min="11783" max="11788" width="13.42578125" style="91" bestFit="1" customWidth="1"/>
    <col min="11789" max="11789" width="11.7109375" style="91" bestFit="1" customWidth="1"/>
    <col min="11790" max="11790" width="16.28515625" style="91" bestFit="1" customWidth="1"/>
    <col min="11791" max="12032" width="9.140625" style="91"/>
    <col min="12033" max="12033" width="22.28515625" style="91" bestFit="1" customWidth="1"/>
    <col min="12034" max="12034" width="18" style="91" bestFit="1" customWidth="1"/>
    <col min="12035" max="12035" width="11.7109375" style="91" bestFit="1" customWidth="1"/>
    <col min="12036" max="12038" width="16.28515625" style="91" bestFit="1" customWidth="1"/>
    <col min="12039" max="12044" width="13.42578125" style="91" bestFit="1" customWidth="1"/>
    <col min="12045" max="12045" width="11.7109375" style="91" bestFit="1" customWidth="1"/>
    <col min="12046" max="12046" width="16.28515625" style="91" bestFit="1" customWidth="1"/>
    <col min="12047" max="12288" width="9.140625" style="91"/>
    <col min="12289" max="12289" width="22.28515625" style="91" bestFit="1" customWidth="1"/>
    <col min="12290" max="12290" width="18" style="91" bestFit="1" customWidth="1"/>
    <col min="12291" max="12291" width="11.7109375" style="91" bestFit="1" customWidth="1"/>
    <col min="12292" max="12294" width="16.28515625" style="91" bestFit="1" customWidth="1"/>
    <col min="12295" max="12300" width="13.42578125" style="91" bestFit="1" customWidth="1"/>
    <col min="12301" max="12301" width="11.7109375" style="91" bestFit="1" customWidth="1"/>
    <col min="12302" max="12302" width="16.28515625" style="91" bestFit="1" customWidth="1"/>
    <col min="12303" max="12544" width="9.140625" style="91"/>
    <col min="12545" max="12545" width="22.28515625" style="91" bestFit="1" customWidth="1"/>
    <col min="12546" max="12546" width="18" style="91" bestFit="1" customWidth="1"/>
    <col min="12547" max="12547" width="11.7109375" style="91" bestFit="1" customWidth="1"/>
    <col min="12548" max="12550" width="16.28515625" style="91" bestFit="1" customWidth="1"/>
    <col min="12551" max="12556" width="13.42578125" style="91" bestFit="1" customWidth="1"/>
    <col min="12557" max="12557" width="11.7109375" style="91" bestFit="1" customWidth="1"/>
    <col min="12558" max="12558" width="16.28515625" style="91" bestFit="1" customWidth="1"/>
    <col min="12559" max="12800" width="9.140625" style="91"/>
    <col min="12801" max="12801" width="22.28515625" style="91" bestFit="1" customWidth="1"/>
    <col min="12802" max="12802" width="18" style="91" bestFit="1" customWidth="1"/>
    <col min="12803" max="12803" width="11.7109375" style="91" bestFit="1" customWidth="1"/>
    <col min="12804" max="12806" width="16.28515625" style="91" bestFit="1" customWidth="1"/>
    <col min="12807" max="12812" width="13.42578125" style="91" bestFit="1" customWidth="1"/>
    <col min="12813" max="12813" width="11.7109375" style="91" bestFit="1" customWidth="1"/>
    <col min="12814" max="12814" width="16.28515625" style="91" bestFit="1" customWidth="1"/>
    <col min="12815" max="13056" width="9.140625" style="91"/>
    <col min="13057" max="13057" width="22.28515625" style="91" bestFit="1" customWidth="1"/>
    <col min="13058" max="13058" width="18" style="91" bestFit="1" customWidth="1"/>
    <col min="13059" max="13059" width="11.7109375" style="91" bestFit="1" customWidth="1"/>
    <col min="13060" max="13062" width="16.28515625" style="91" bestFit="1" customWidth="1"/>
    <col min="13063" max="13068" width="13.42578125" style="91" bestFit="1" customWidth="1"/>
    <col min="13069" max="13069" width="11.7109375" style="91" bestFit="1" customWidth="1"/>
    <col min="13070" max="13070" width="16.28515625" style="91" bestFit="1" customWidth="1"/>
    <col min="13071" max="13312" width="9.140625" style="91"/>
    <col min="13313" max="13313" width="22.28515625" style="91" bestFit="1" customWidth="1"/>
    <col min="13314" max="13314" width="18" style="91" bestFit="1" customWidth="1"/>
    <col min="13315" max="13315" width="11.7109375" style="91" bestFit="1" customWidth="1"/>
    <col min="13316" max="13318" width="16.28515625" style="91" bestFit="1" customWidth="1"/>
    <col min="13319" max="13324" width="13.42578125" style="91" bestFit="1" customWidth="1"/>
    <col min="13325" max="13325" width="11.7109375" style="91" bestFit="1" customWidth="1"/>
    <col min="13326" max="13326" width="16.28515625" style="91" bestFit="1" customWidth="1"/>
    <col min="13327" max="13568" width="9.140625" style="91"/>
    <col min="13569" max="13569" width="22.28515625" style="91" bestFit="1" customWidth="1"/>
    <col min="13570" max="13570" width="18" style="91" bestFit="1" customWidth="1"/>
    <col min="13571" max="13571" width="11.7109375" style="91" bestFit="1" customWidth="1"/>
    <col min="13572" max="13574" width="16.28515625" style="91" bestFit="1" customWidth="1"/>
    <col min="13575" max="13580" width="13.42578125" style="91" bestFit="1" customWidth="1"/>
    <col min="13581" max="13581" width="11.7109375" style="91" bestFit="1" customWidth="1"/>
    <col min="13582" max="13582" width="16.28515625" style="91" bestFit="1" customWidth="1"/>
    <col min="13583" max="13824" width="9.140625" style="91"/>
    <col min="13825" max="13825" width="22.28515625" style="91" bestFit="1" customWidth="1"/>
    <col min="13826" max="13826" width="18" style="91" bestFit="1" customWidth="1"/>
    <col min="13827" max="13827" width="11.7109375" style="91" bestFit="1" customWidth="1"/>
    <col min="13828" max="13830" width="16.28515625" style="91" bestFit="1" customWidth="1"/>
    <col min="13831" max="13836" width="13.42578125" style="91" bestFit="1" customWidth="1"/>
    <col min="13837" max="13837" width="11.7109375" style="91" bestFit="1" customWidth="1"/>
    <col min="13838" max="13838" width="16.28515625" style="91" bestFit="1" customWidth="1"/>
    <col min="13839" max="14080" width="9.140625" style="91"/>
    <col min="14081" max="14081" width="22.28515625" style="91" bestFit="1" customWidth="1"/>
    <col min="14082" max="14082" width="18" style="91" bestFit="1" customWidth="1"/>
    <col min="14083" max="14083" width="11.7109375" style="91" bestFit="1" customWidth="1"/>
    <col min="14084" max="14086" width="16.28515625" style="91" bestFit="1" customWidth="1"/>
    <col min="14087" max="14092" width="13.42578125" style="91" bestFit="1" customWidth="1"/>
    <col min="14093" max="14093" width="11.7109375" style="91" bestFit="1" customWidth="1"/>
    <col min="14094" max="14094" width="16.28515625" style="91" bestFit="1" customWidth="1"/>
    <col min="14095" max="14336" width="9.140625" style="91"/>
    <col min="14337" max="14337" width="22.28515625" style="91" bestFit="1" customWidth="1"/>
    <col min="14338" max="14338" width="18" style="91" bestFit="1" customWidth="1"/>
    <col min="14339" max="14339" width="11.7109375" style="91" bestFit="1" customWidth="1"/>
    <col min="14340" max="14342" width="16.28515625" style="91" bestFit="1" customWidth="1"/>
    <col min="14343" max="14348" width="13.42578125" style="91" bestFit="1" customWidth="1"/>
    <col min="14349" max="14349" width="11.7109375" style="91" bestFit="1" customWidth="1"/>
    <col min="14350" max="14350" width="16.28515625" style="91" bestFit="1" customWidth="1"/>
    <col min="14351" max="14592" width="9.140625" style="91"/>
    <col min="14593" max="14593" width="22.28515625" style="91" bestFit="1" customWidth="1"/>
    <col min="14594" max="14594" width="18" style="91" bestFit="1" customWidth="1"/>
    <col min="14595" max="14595" width="11.7109375" style="91" bestFit="1" customWidth="1"/>
    <col min="14596" max="14598" width="16.28515625" style="91" bestFit="1" customWidth="1"/>
    <col min="14599" max="14604" width="13.42578125" style="91" bestFit="1" customWidth="1"/>
    <col min="14605" max="14605" width="11.7109375" style="91" bestFit="1" customWidth="1"/>
    <col min="14606" max="14606" width="16.28515625" style="91" bestFit="1" customWidth="1"/>
    <col min="14607" max="14848" width="9.140625" style="91"/>
    <col min="14849" max="14849" width="22.28515625" style="91" bestFit="1" customWidth="1"/>
    <col min="14850" max="14850" width="18" style="91" bestFit="1" customWidth="1"/>
    <col min="14851" max="14851" width="11.7109375" style="91" bestFit="1" customWidth="1"/>
    <col min="14852" max="14854" width="16.28515625" style="91" bestFit="1" customWidth="1"/>
    <col min="14855" max="14860" width="13.42578125" style="91" bestFit="1" customWidth="1"/>
    <col min="14861" max="14861" width="11.7109375" style="91" bestFit="1" customWidth="1"/>
    <col min="14862" max="14862" width="16.28515625" style="91" bestFit="1" customWidth="1"/>
    <col min="14863" max="15104" width="9.140625" style="91"/>
    <col min="15105" max="15105" width="22.28515625" style="91" bestFit="1" customWidth="1"/>
    <col min="15106" max="15106" width="18" style="91" bestFit="1" customWidth="1"/>
    <col min="15107" max="15107" width="11.7109375" style="91" bestFit="1" customWidth="1"/>
    <col min="15108" max="15110" width="16.28515625" style="91" bestFit="1" customWidth="1"/>
    <col min="15111" max="15116" width="13.42578125" style="91" bestFit="1" customWidth="1"/>
    <col min="15117" max="15117" width="11.7109375" style="91" bestFit="1" customWidth="1"/>
    <col min="15118" max="15118" width="16.28515625" style="91" bestFit="1" customWidth="1"/>
    <col min="15119" max="15360" width="9.140625" style="91"/>
    <col min="15361" max="15361" width="22.28515625" style="91" bestFit="1" customWidth="1"/>
    <col min="15362" max="15362" width="18" style="91" bestFit="1" customWidth="1"/>
    <col min="15363" max="15363" width="11.7109375" style="91" bestFit="1" customWidth="1"/>
    <col min="15364" max="15366" width="16.28515625" style="91" bestFit="1" customWidth="1"/>
    <col min="15367" max="15372" width="13.42578125" style="91" bestFit="1" customWidth="1"/>
    <col min="15373" max="15373" width="11.7109375" style="91" bestFit="1" customWidth="1"/>
    <col min="15374" max="15374" width="16.28515625" style="91" bestFit="1" customWidth="1"/>
    <col min="15375" max="15616" width="9.140625" style="91"/>
    <col min="15617" max="15617" width="22.28515625" style="91" bestFit="1" customWidth="1"/>
    <col min="15618" max="15618" width="18" style="91" bestFit="1" customWidth="1"/>
    <col min="15619" max="15619" width="11.7109375" style="91" bestFit="1" customWidth="1"/>
    <col min="15620" max="15622" width="16.28515625" style="91" bestFit="1" customWidth="1"/>
    <col min="15623" max="15628" width="13.42578125" style="91" bestFit="1" customWidth="1"/>
    <col min="15629" max="15629" width="11.7109375" style="91" bestFit="1" customWidth="1"/>
    <col min="15630" max="15630" width="16.28515625" style="91" bestFit="1" customWidth="1"/>
    <col min="15631" max="15872" width="9.140625" style="91"/>
    <col min="15873" max="15873" width="22.28515625" style="91" bestFit="1" customWidth="1"/>
    <col min="15874" max="15874" width="18" style="91" bestFit="1" customWidth="1"/>
    <col min="15875" max="15875" width="11.7109375" style="91" bestFit="1" customWidth="1"/>
    <col min="15876" max="15878" width="16.28515625" style="91" bestFit="1" customWidth="1"/>
    <col min="15879" max="15884" width="13.42578125" style="91" bestFit="1" customWidth="1"/>
    <col min="15885" max="15885" width="11.7109375" style="91" bestFit="1" customWidth="1"/>
    <col min="15886" max="15886" width="16.28515625" style="91" bestFit="1" customWidth="1"/>
    <col min="15887" max="16128" width="9.140625" style="91"/>
    <col min="16129" max="16129" width="22.28515625" style="91" bestFit="1" customWidth="1"/>
    <col min="16130" max="16130" width="18" style="91" bestFit="1" customWidth="1"/>
    <col min="16131" max="16131" width="11.7109375" style="91" bestFit="1" customWidth="1"/>
    <col min="16132" max="16134" width="16.28515625" style="91" bestFit="1" customWidth="1"/>
    <col min="16135" max="16140" width="13.42578125" style="91" bestFit="1" customWidth="1"/>
    <col min="16141" max="16141" width="11.7109375" style="91" bestFit="1" customWidth="1"/>
    <col min="16142" max="16142" width="16.28515625" style="91" bestFit="1" customWidth="1"/>
    <col min="16143" max="16384" width="9.140625" style="91"/>
  </cols>
  <sheetData>
    <row r="1" spans="1:14">
      <c r="A1" s="90"/>
      <c r="B1" s="141" t="s">
        <v>78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>
      <c r="A2" s="92" t="s">
        <v>79</v>
      </c>
      <c r="B2" s="93" t="s">
        <v>14</v>
      </c>
      <c r="C2" s="94">
        <v>43466</v>
      </c>
      <c r="D2" s="94">
        <v>43497</v>
      </c>
      <c r="E2" s="94">
        <v>43525</v>
      </c>
      <c r="F2" s="94">
        <v>43556</v>
      </c>
      <c r="G2" s="94">
        <v>43586</v>
      </c>
      <c r="H2" s="94">
        <v>43617</v>
      </c>
      <c r="I2" s="94">
        <v>43647</v>
      </c>
      <c r="J2" s="94">
        <v>43678</v>
      </c>
      <c r="K2" s="94">
        <v>43709</v>
      </c>
      <c r="L2" s="94">
        <v>43739</v>
      </c>
      <c r="M2" s="94">
        <v>43770</v>
      </c>
      <c r="N2" s="94">
        <v>43800</v>
      </c>
    </row>
    <row r="3" spans="1:14">
      <c r="A3" s="95" t="s">
        <v>80</v>
      </c>
      <c r="B3" s="96">
        <f>SUM(C3:N3)</f>
        <v>216876.50000000003</v>
      </c>
      <c r="C3" s="96">
        <v>15491.164285714287</v>
      </c>
      <c r="D3" s="96"/>
      <c r="E3" s="96"/>
      <c r="F3" s="96"/>
      <c r="G3" s="96">
        <v>30982.328571428574</v>
      </c>
      <c r="H3" s="96">
        <v>30982.328571428574</v>
      </c>
      <c r="I3" s="96">
        <v>30982.328571428574</v>
      </c>
      <c r="J3" s="96">
        <v>30982.328571428574</v>
      </c>
      <c r="K3" s="96">
        <v>30982.328571428574</v>
      </c>
      <c r="L3" s="96">
        <v>30982.328571428574</v>
      </c>
      <c r="M3" s="96">
        <f>15491.1642857143+0.05*4</f>
        <v>15491.3642857143</v>
      </c>
      <c r="N3" s="96"/>
    </row>
    <row r="4" spans="1:1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>
      <c r="A5" s="90"/>
      <c r="B5" s="141" t="s">
        <v>81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>
      <c r="A6" s="92" t="s">
        <v>79</v>
      </c>
      <c r="B6" s="93" t="s">
        <v>14</v>
      </c>
      <c r="C6" s="94">
        <v>43466</v>
      </c>
      <c r="D6" s="94">
        <v>43497</v>
      </c>
      <c r="E6" s="94">
        <v>43525</v>
      </c>
      <c r="F6" s="94">
        <v>43556</v>
      </c>
      <c r="G6" s="94">
        <v>43586</v>
      </c>
      <c r="H6" s="94">
        <v>43617</v>
      </c>
      <c r="I6" s="94">
        <v>43647</v>
      </c>
      <c r="J6" s="94">
        <v>43678</v>
      </c>
      <c r="K6" s="94">
        <v>43709</v>
      </c>
      <c r="L6" s="94">
        <v>43739</v>
      </c>
      <c r="M6" s="94">
        <v>43770</v>
      </c>
      <c r="N6" s="94">
        <v>43800</v>
      </c>
    </row>
    <row r="7" spans="1:14">
      <c r="A7" s="95" t="s">
        <v>80</v>
      </c>
      <c r="B7" s="97">
        <f>'[24]Tabela MD'!B105</f>
        <v>3.7090669328660057E-2</v>
      </c>
      <c r="C7" s="97">
        <f>'[24]Tabela MD'!C105</f>
        <v>3.7387760718898287E-2</v>
      </c>
      <c r="D7" s="98">
        <f>'[24]Tabela MD'!D105</f>
        <v>0</v>
      </c>
      <c r="E7" s="98">
        <f>'[24]Tabela MD'!E105</f>
        <v>0</v>
      </c>
      <c r="F7" s="98">
        <f>'[24]Tabela MD'!F105</f>
        <v>0</v>
      </c>
      <c r="G7" s="97">
        <f>'[24]Tabela MD'!G105</f>
        <v>3.2643880359449144E-2</v>
      </c>
      <c r="H7" s="97">
        <f>'[24]Tabela MD'!H105</f>
        <v>3.3937905104430496E-2</v>
      </c>
      <c r="I7" s="97">
        <f>'[24]Tabela MD'!I105</f>
        <v>3.3937905104430496E-2</v>
      </c>
      <c r="J7" s="97">
        <f>'[24]Tabela MD'!J105</f>
        <v>3.3937905104430496E-2</v>
      </c>
      <c r="K7" s="97">
        <f>'[24]Tabela MD'!K105</f>
        <v>3.3937905104430496E-2</v>
      </c>
      <c r="L7" s="97">
        <f>'[24]Tabela MD'!L105</f>
        <v>3.3937905104430496E-2</v>
      </c>
      <c r="M7" s="97">
        <f>'[24]Tabela MD'!M105</f>
        <v>3.8875682708015655E-2</v>
      </c>
      <c r="N7" s="99">
        <f>'[24]Tabela MD'!N105</f>
        <v>0</v>
      </c>
    </row>
    <row r="8" spans="1:14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>
      <c r="A9" s="90"/>
      <c r="B9" s="141" t="s">
        <v>82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>
      <c r="A10" s="92" t="s">
        <v>79</v>
      </c>
      <c r="B10" s="93" t="s">
        <v>14</v>
      </c>
      <c r="C10" s="94">
        <v>43466</v>
      </c>
      <c r="D10" s="94">
        <v>43497</v>
      </c>
      <c r="E10" s="94">
        <v>43525</v>
      </c>
      <c r="F10" s="94">
        <v>43556</v>
      </c>
      <c r="G10" s="94">
        <v>43586</v>
      </c>
      <c r="H10" s="94">
        <v>43617</v>
      </c>
      <c r="I10" s="94">
        <v>43647</v>
      </c>
      <c r="J10" s="94">
        <v>43678</v>
      </c>
      <c r="K10" s="94">
        <v>43709</v>
      </c>
      <c r="L10" s="94">
        <v>43739</v>
      </c>
      <c r="M10" s="94">
        <v>43770</v>
      </c>
      <c r="N10" s="94">
        <v>43800</v>
      </c>
    </row>
    <row r="11" spans="1:14">
      <c r="A11" s="95" t="s">
        <v>80</v>
      </c>
      <c r="B11" s="98">
        <f>'[24]Tabela MD'!B110</f>
        <v>8.0440945466571439</v>
      </c>
      <c r="C11" s="98">
        <f>'[24]Tabela MD'!C110</f>
        <v>0.57917994357142866</v>
      </c>
      <c r="D11" s="98">
        <f>'[24]Tabela MD'!D110</f>
        <v>0.14697646</v>
      </c>
      <c r="E11" s="98">
        <f>'[24]Tabela MD'!E110</f>
        <v>0.14697646</v>
      </c>
      <c r="F11" s="98">
        <f>'[24]Tabela MD'!F110</f>
        <v>0.14697646</v>
      </c>
      <c r="G11" s="98">
        <f>'[24]Tabela MD'!G110</f>
        <v>1.0113834271428572</v>
      </c>
      <c r="H11" s="98">
        <f>'[24]Tabela MD'!H110</f>
        <v>1.0514753269714285</v>
      </c>
      <c r="I11" s="98">
        <f>'[24]Tabela MD'!I110</f>
        <v>1.0514753269714285</v>
      </c>
      <c r="J11" s="98">
        <f>'[24]Tabela MD'!J110</f>
        <v>1.0514753269714285</v>
      </c>
      <c r="K11" s="98">
        <f>'[24]Tabela MD'!K110</f>
        <v>1.0514753269714285</v>
      </c>
      <c r="L11" s="98">
        <f>'[24]Tabela MD'!L110</f>
        <v>1.0514753269714285</v>
      </c>
      <c r="M11" s="98">
        <f>'[24]Tabela MD'!M110</f>
        <v>0.60223736268571471</v>
      </c>
      <c r="N11" s="98">
        <f>'[24]Tabela MD'!N110</f>
        <v>0.15298779840000001</v>
      </c>
    </row>
    <row r="13" spans="1:1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>
      <c r="B14" s="101"/>
    </row>
  </sheetData>
  <mergeCells count="3">
    <mergeCell ref="B1:N1"/>
    <mergeCell ref="B5:N5"/>
    <mergeCell ref="B9:N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20"/>
  <sheetViews>
    <sheetView tabSelected="1" topLeftCell="A28" workbookViewId="0">
      <selection activeCell="I50" sqref="I50"/>
    </sheetView>
  </sheetViews>
  <sheetFormatPr defaultRowHeight="15"/>
  <cols>
    <col min="2" max="2" width="53.140625" customWidth="1"/>
    <col min="3" max="3" width="18.85546875" customWidth="1"/>
    <col min="4" max="4" width="23.85546875" customWidth="1"/>
    <col min="5" max="5" width="34.140625" customWidth="1"/>
    <col min="6" max="6" width="13" customWidth="1"/>
    <col min="7" max="7" width="17.5703125" customWidth="1"/>
    <col min="8" max="8" width="16.5703125" customWidth="1"/>
    <col min="9" max="9" width="20.28515625" customWidth="1"/>
    <col min="11" max="11" width="11.5703125" customWidth="1"/>
    <col min="12" max="12" width="15.28515625" customWidth="1"/>
    <col min="13" max="13" width="13.140625" customWidth="1"/>
    <col min="14" max="14" width="15.28515625" customWidth="1"/>
    <col min="15" max="15" width="14.85546875" customWidth="1"/>
    <col min="258" max="258" width="53.140625" customWidth="1"/>
    <col min="259" max="259" width="18.85546875" customWidth="1"/>
    <col min="260" max="260" width="23.85546875" customWidth="1"/>
    <col min="261" max="261" width="34.140625" customWidth="1"/>
    <col min="262" max="262" width="13" customWidth="1"/>
    <col min="263" max="263" width="17.5703125" customWidth="1"/>
    <col min="264" max="264" width="16.5703125" customWidth="1"/>
    <col min="265" max="265" width="20.28515625" customWidth="1"/>
    <col min="267" max="267" width="11.5703125" customWidth="1"/>
    <col min="268" max="268" width="15.28515625" customWidth="1"/>
    <col min="269" max="269" width="13.140625" customWidth="1"/>
    <col min="270" max="270" width="15.28515625" customWidth="1"/>
    <col min="271" max="271" width="14.85546875" customWidth="1"/>
    <col min="514" max="514" width="53.140625" customWidth="1"/>
    <col min="515" max="515" width="18.85546875" customWidth="1"/>
    <col min="516" max="516" width="23.85546875" customWidth="1"/>
    <col min="517" max="517" width="34.140625" customWidth="1"/>
    <col min="518" max="518" width="13" customWidth="1"/>
    <col min="519" max="519" width="17.5703125" customWidth="1"/>
    <col min="520" max="520" width="16.5703125" customWidth="1"/>
    <col min="521" max="521" width="20.28515625" customWidth="1"/>
    <col min="523" max="523" width="11.5703125" customWidth="1"/>
    <col min="524" max="524" width="15.28515625" customWidth="1"/>
    <col min="525" max="525" width="13.140625" customWidth="1"/>
    <col min="526" max="526" width="15.28515625" customWidth="1"/>
    <col min="527" max="527" width="14.85546875" customWidth="1"/>
    <col min="770" max="770" width="53.140625" customWidth="1"/>
    <col min="771" max="771" width="18.85546875" customWidth="1"/>
    <col min="772" max="772" width="23.85546875" customWidth="1"/>
    <col min="773" max="773" width="34.140625" customWidth="1"/>
    <col min="774" max="774" width="13" customWidth="1"/>
    <col min="775" max="775" width="17.5703125" customWidth="1"/>
    <col min="776" max="776" width="16.5703125" customWidth="1"/>
    <col min="777" max="777" width="20.28515625" customWidth="1"/>
    <col min="779" max="779" width="11.5703125" customWidth="1"/>
    <col min="780" max="780" width="15.28515625" customWidth="1"/>
    <col min="781" max="781" width="13.140625" customWidth="1"/>
    <col min="782" max="782" width="15.28515625" customWidth="1"/>
    <col min="783" max="783" width="14.85546875" customWidth="1"/>
    <col min="1026" max="1026" width="53.140625" customWidth="1"/>
    <col min="1027" max="1027" width="18.85546875" customWidth="1"/>
    <col min="1028" max="1028" width="23.85546875" customWidth="1"/>
    <col min="1029" max="1029" width="34.140625" customWidth="1"/>
    <col min="1030" max="1030" width="13" customWidth="1"/>
    <col min="1031" max="1031" width="17.5703125" customWidth="1"/>
    <col min="1032" max="1032" width="16.5703125" customWidth="1"/>
    <col min="1033" max="1033" width="20.28515625" customWidth="1"/>
    <col min="1035" max="1035" width="11.5703125" customWidth="1"/>
    <col min="1036" max="1036" width="15.28515625" customWidth="1"/>
    <col min="1037" max="1037" width="13.140625" customWidth="1"/>
    <col min="1038" max="1038" width="15.28515625" customWidth="1"/>
    <col min="1039" max="1039" width="14.85546875" customWidth="1"/>
    <col min="1282" max="1282" width="53.140625" customWidth="1"/>
    <col min="1283" max="1283" width="18.85546875" customWidth="1"/>
    <col min="1284" max="1284" width="23.85546875" customWidth="1"/>
    <col min="1285" max="1285" width="34.140625" customWidth="1"/>
    <col min="1286" max="1286" width="13" customWidth="1"/>
    <col min="1287" max="1287" width="17.5703125" customWidth="1"/>
    <col min="1288" max="1288" width="16.5703125" customWidth="1"/>
    <col min="1289" max="1289" width="20.28515625" customWidth="1"/>
    <col min="1291" max="1291" width="11.5703125" customWidth="1"/>
    <col min="1292" max="1292" width="15.28515625" customWidth="1"/>
    <col min="1293" max="1293" width="13.140625" customWidth="1"/>
    <col min="1294" max="1294" width="15.28515625" customWidth="1"/>
    <col min="1295" max="1295" width="14.85546875" customWidth="1"/>
    <col min="1538" max="1538" width="53.140625" customWidth="1"/>
    <col min="1539" max="1539" width="18.85546875" customWidth="1"/>
    <col min="1540" max="1540" width="23.85546875" customWidth="1"/>
    <col min="1541" max="1541" width="34.140625" customWidth="1"/>
    <col min="1542" max="1542" width="13" customWidth="1"/>
    <col min="1543" max="1543" width="17.5703125" customWidth="1"/>
    <col min="1544" max="1544" width="16.5703125" customWidth="1"/>
    <col min="1545" max="1545" width="20.28515625" customWidth="1"/>
    <col min="1547" max="1547" width="11.5703125" customWidth="1"/>
    <col min="1548" max="1548" width="15.28515625" customWidth="1"/>
    <col min="1549" max="1549" width="13.140625" customWidth="1"/>
    <col min="1550" max="1550" width="15.28515625" customWidth="1"/>
    <col min="1551" max="1551" width="14.85546875" customWidth="1"/>
    <col min="1794" max="1794" width="53.140625" customWidth="1"/>
    <col min="1795" max="1795" width="18.85546875" customWidth="1"/>
    <col min="1796" max="1796" width="23.85546875" customWidth="1"/>
    <col min="1797" max="1797" width="34.140625" customWidth="1"/>
    <col min="1798" max="1798" width="13" customWidth="1"/>
    <col min="1799" max="1799" width="17.5703125" customWidth="1"/>
    <col min="1800" max="1800" width="16.5703125" customWidth="1"/>
    <col min="1801" max="1801" width="20.28515625" customWidth="1"/>
    <col min="1803" max="1803" width="11.5703125" customWidth="1"/>
    <col min="1804" max="1804" width="15.28515625" customWidth="1"/>
    <col min="1805" max="1805" width="13.140625" customWidth="1"/>
    <col min="1806" max="1806" width="15.28515625" customWidth="1"/>
    <col min="1807" max="1807" width="14.85546875" customWidth="1"/>
    <col min="2050" max="2050" width="53.140625" customWidth="1"/>
    <col min="2051" max="2051" width="18.85546875" customWidth="1"/>
    <col min="2052" max="2052" width="23.85546875" customWidth="1"/>
    <col min="2053" max="2053" width="34.140625" customWidth="1"/>
    <col min="2054" max="2054" width="13" customWidth="1"/>
    <col min="2055" max="2055" width="17.5703125" customWidth="1"/>
    <col min="2056" max="2056" width="16.5703125" customWidth="1"/>
    <col min="2057" max="2057" width="20.28515625" customWidth="1"/>
    <col min="2059" max="2059" width="11.5703125" customWidth="1"/>
    <col min="2060" max="2060" width="15.28515625" customWidth="1"/>
    <col min="2061" max="2061" width="13.140625" customWidth="1"/>
    <col min="2062" max="2062" width="15.28515625" customWidth="1"/>
    <col min="2063" max="2063" width="14.85546875" customWidth="1"/>
    <col min="2306" max="2306" width="53.140625" customWidth="1"/>
    <col min="2307" max="2307" width="18.85546875" customWidth="1"/>
    <col min="2308" max="2308" width="23.85546875" customWidth="1"/>
    <col min="2309" max="2309" width="34.140625" customWidth="1"/>
    <col min="2310" max="2310" width="13" customWidth="1"/>
    <col min="2311" max="2311" width="17.5703125" customWidth="1"/>
    <col min="2312" max="2312" width="16.5703125" customWidth="1"/>
    <col min="2313" max="2313" width="20.28515625" customWidth="1"/>
    <col min="2315" max="2315" width="11.5703125" customWidth="1"/>
    <col min="2316" max="2316" width="15.28515625" customWidth="1"/>
    <col min="2317" max="2317" width="13.140625" customWidth="1"/>
    <col min="2318" max="2318" width="15.28515625" customWidth="1"/>
    <col min="2319" max="2319" width="14.85546875" customWidth="1"/>
    <col min="2562" max="2562" width="53.140625" customWidth="1"/>
    <col min="2563" max="2563" width="18.85546875" customWidth="1"/>
    <col min="2564" max="2564" width="23.85546875" customWidth="1"/>
    <col min="2565" max="2565" width="34.140625" customWidth="1"/>
    <col min="2566" max="2566" width="13" customWidth="1"/>
    <col min="2567" max="2567" width="17.5703125" customWidth="1"/>
    <col min="2568" max="2568" width="16.5703125" customWidth="1"/>
    <col min="2569" max="2569" width="20.28515625" customWidth="1"/>
    <col min="2571" max="2571" width="11.5703125" customWidth="1"/>
    <col min="2572" max="2572" width="15.28515625" customWidth="1"/>
    <col min="2573" max="2573" width="13.140625" customWidth="1"/>
    <col min="2574" max="2574" width="15.28515625" customWidth="1"/>
    <col min="2575" max="2575" width="14.85546875" customWidth="1"/>
    <col min="2818" max="2818" width="53.140625" customWidth="1"/>
    <col min="2819" max="2819" width="18.85546875" customWidth="1"/>
    <col min="2820" max="2820" width="23.85546875" customWidth="1"/>
    <col min="2821" max="2821" width="34.140625" customWidth="1"/>
    <col min="2822" max="2822" width="13" customWidth="1"/>
    <col min="2823" max="2823" width="17.5703125" customWidth="1"/>
    <col min="2824" max="2824" width="16.5703125" customWidth="1"/>
    <col min="2825" max="2825" width="20.28515625" customWidth="1"/>
    <col min="2827" max="2827" width="11.5703125" customWidth="1"/>
    <col min="2828" max="2828" width="15.28515625" customWidth="1"/>
    <col min="2829" max="2829" width="13.140625" customWidth="1"/>
    <col min="2830" max="2830" width="15.28515625" customWidth="1"/>
    <col min="2831" max="2831" width="14.85546875" customWidth="1"/>
    <col min="3074" max="3074" width="53.140625" customWidth="1"/>
    <col min="3075" max="3075" width="18.85546875" customWidth="1"/>
    <col min="3076" max="3076" width="23.85546875" customWidth="1"/>
    <col min="3077" max="3077" width="34.140625" customWidth="1"/>
    <col min="3078" max="3078" width="13" customWidth="1"/>
    <col min="3079" max="3079" width="17.5703125" customWidth="1"/>
    <col min="3080" max="3080" width="16.5703125" customWidth="1"/>
    <col min="3081" max="3081" width="20.28515625" customWidth="1"/>
    <col min="3083" max="3083" width="11.5703125" customWidth="1"/>
    <col min="3084" max="3084" width="15.28515625" customWidth="1"/>
    <col min="3085" max="3085" width="13.140625" customWidth="1"/>
    <col min="3086" max="3086" width="15.28515625" customWidth="1"/>
    <col min="3087" max="3087" width="14.85546875" customWidth="1"/>
    <col min="3330" max="3330" width="53.140625" customWidth="1"/>
    <col min="3331" max="3331" width="18.85546875" customWidth="1"/>
    <col min="3332" max="3332" width="23.85546875" customWidth="1"/>
    <col min="3333" max="3333" width="34.140625" customWidth="1"/>
    <col min="3334" max="3334" width="13" customWidth="1"/>
    <col min="3335" max="3335" width="17.5703125" customWidth="1"/>
    <col min="3336" max="3336" width="16.5703125" customWidth="1"/>
    <col min="3337" max="3337" width="20.28515625" customWidth="1"/>
    <col min="3339" max="3339" width="11.5703125" customWidth="1"/>
    <col min="3340" max="3340" width="15.28515625" customWidth="1"/>
    <col min="3341" max="3341" width="13.140625" customWidth="1"/>
    <col min="3342" max="3342" width="15.28515625" customWidth="1"/>
    <col min="3343" max="3343" width="14.85546875" customWidth="1"/>
    <col min="3586" max="3586" width="53.140625" customWidth="1"/>
    <col min="3587" max="3587" width="18.85546875" customWidth="1"/>
    <col min="3588" max="3588" width="23.85546875" customWidth="1"/>
    <col min="3589" max="3589" width="34.140625" customWidth="1"/>
    <col min="3590" max="3590" width="13" customWidth="1"/>
    <col min="3591" max="3591" width="17.5703125" customWidth="1"/>
    <col min="3592" max="3592" width="16.5703125" customWidth="1"/>
    <col min="3593" max="3593" width="20.28515625" customWidth="1"/>
    <col min="3595" max="3595" width="11.5703125" customWidth="1"/>
    <col min="3596" max="3596" width="15.28515625" customWidth="1"/>
    <col min="3597" max="3597" width="13.140625" customWidth="1"/>
    <col min="3598" max="3598" width="15.28515625" customWidth="1"/>
    <col min="3599" max="3599" width="14.85546875" customWidth="1"/>
    <col min="3842" max="3842" width="53.140625" customWidth="1"/>
    <col min="3843" max="3843" width="18.85546875" customWidth="1"/>
    <col min="3844" max="3844" width="23.85546875" customWidth="1"/>
    <col min="3845" max="3845" width="34.140625" customWidth="1"/>
    <col min="3846" max="3846" width="13" customWidth="1"/>
    <col min="3847" max="3847" width="17.5703125" customWidth="1"/>
    <col min="3848" max="3848" width="16.5703125" customWidth="1"/>
    <col min="3849" max="3849" width="20.28515625" customWidth="1"/>
    <col min="3851" max="3851" width="11.5703125" customWidth="1"/>
    <col min="3852" max="3852" width="15.28515625" customWidth="1"/>
    <col min="3853" max="3853" width="13.140625" customWidth="1"/>
    <col min="3854" max="3854" width="15.28515625" customWidth="1"/>
    <col min="3855" max="3855" width="14.85546875" customWidth="1"/>
    <col min="4098" max="4098" width="53.140625" customWidth="1"/>
    <col min="4099" max="4099" width="18.85546875" customWidth="1"/>
    <col min="4100" max="4100" width="23.85546875" customWidth="1"/>
    <col min="4101" max="4101" width="34.140625" customWidth="1"/>
    <col min="4102" max="4102" width="13" customWidth="1"/>
    <col min="4103" max="4103" width="17.5703125" customWidth="1"/>
    <col min="4104" max="4104" width="16.5703125" customWidth="1"/>
    <col min="4105" max="4105" width="20.28515625" customWidth="1"/>
    <col min="4107" max="4107" width="11.5703125" customWidth="1"/>
    <col min="4108" max="4108" width="15.28515625" customWidth="1"/>
    <col min="4109" max="4109" width="13.140625" customWidth="1"/>
    <col min="4110" max="4110" width="15.28515625" customWidth="1"/>
    <col min="4111" max="4111" width="14.85546875" customWidth="1"/>
    <col min="4354" max="4354" width="53.140625" customWidth="1"/>
    <col min="4355" max="4355" width="18.85546875" customWidth="1"/>
    <col min="4356" max="4356" width="23.85546875" customWidth="1"/>
    <col min="4357" max="4357" width="34.140625" customWidth="1"/>
    <col min="4358" max="4358" width="13" customWidth="1"/>
    <col min="4359" max="4359" width="17.5703125" customWidth="1"/>
    <col min="4360" max="4360" width="16.5703125" customWidth="1"/>
    <col min="4361" max="4361" width="20.28515625" customWidth="1"/>
    <col min="4363" max="4363" width="11.5703125" customWidth="1"/>
    <col min="4364" max="4364" width="15.28515625" customWidth="1"/>
    <col min="4365" max="4365" width="13.140625" customWidth="1"/>
    <col min="4366" max="4366" width="15.28515625" customWidth="1"/>
    <col min="4367" max="4367" width="14.85546875" customWidth="1"/>
    <col min="4610" max="4610" width="53.140625" customWidth="1"/>
    <col min="4611" max="4611" width="18.85546875" customWidth="1"/>
    <col min="4612" max="4612" width="23.85546875" customWidth="1"/>
    <col min="4613" max="4613" width="34.140625" customWidth="1"/>
    <col min="4614" max="4614" width="13" customWidth="1"/>
    <col min="4615" max="4615" width="17.5703125" customWidth="1"/>
    <col min="4616" max="4616" width="16.5703125" customWidth="1"/>
    <col min="4617" max="4617" width="20.28515625" customWidth="1"/>
    <col min="4619" max="4619" width="11.5703125" customWidth="1"/>
    <col min="4620" max="4620" width="15.28515625" customWidth="1"/>
    <col min="4621" max="4621" width="13.140625" customWidth="1"/>
    <col min="4622" max="4622" width="15.28515625" customWidth="1"/>
    <col min="4623" max="4623" width="14.85546875" customWidth="1"/>
    <col min="4866" max="4866" width="53.140625" customWidth="1"/>
    <col min="4867" max="4867" width="18.85546875" customWidth="1"/>
    <col min="4868" max="4868" width="23.85546875" customWidth="1"/>
    <col min="4869" max="4869" width="34.140625" customWidth="1"/>
    <col min="4870" max="4870" width="13" customWidth="1"/>
    <col min="4871" max="4871" width="17.5703125" customWidth="1"/>
    <col min="4872" max="4872" width="16.5703125" customWidth="1"/>
    <col min="4873" max="4873" width="20.28515625" customWidth="1"/>
    <col min="4875" max="4875" width="11.5703125" customWidth="1"/>
    <col min="4876" max="4876" width="15.28515625" customWidth="1"/>
    <col min="4877" max="4877" width="13.140625" customWidth="1"/>
    <col min="4878" max="4878" width="15.28515625" customWidth="1"/>
    <col min="4879" max="4879" width="14.85546875" customWidth="1"/>
    <col min="5122" max="5122" width="53.140625" customWidth="1"/>
    <col min="5123" max="5123" width="18.85546875" customWidth="1"/>
    <col min="5124" max="5124" width="23.85546875" customWidth="1"/>
    <col min="5125" max="5125" width="34.140625" customWidth="1"/>
    <col min="5126" max="5126" width="13" customWidth="1"/>
    <col min="5127" max="5127" width="17.5703125" customWidth="1"/>
    <col min="5128" max="5128" width="16.5703125" customWidth="1"/>
    <col min="5129" max="5129" width="20.28515625" customWidth="1"/>
    <col min="5131" max="5131" width="11.5703125" customWidth="1"/>
    <col min="5132" max="5132" width="15.28515625" customWidth="1"/>
    <col min="5133" max="5133" width="13.140625" customWidth="1"/>
    <col min="5134" max="5134" width="15.28515625" customWidth="1"/>
    <col min="5135" max="5135" width="14.85546875" customWidth="1"/>
    <col min="5378" max="5378" width="53.140625" customWidth="1"/>
    <col min="5379" max="5379" width="18.85546875" customWidth="1"/>
    <col min="5380" max="5380" width="23.85546875" customWidth="1"/>
    <col min="5381" max="5381" width="34.140625" customWidth="1"/>
    <col min="5382" max="5382" width="13" customWidth="1"/>
    <col min="5383" max="5383" width="17.5703125" customWidth="1"/>
    <col min="5384" max="5384" width="16.5703125" customWidth="1"/>
    <col min="5385" max="5385" width="20.28515625" customWidth="1"/>
    <col min="5387" max="5387" width="11.5703125" customWidth="1"/>
    <col min="5388" max="5388" width="15.28515625" customWidth="1"/>
    <col min="5389" max="5389" width="13.140625" customWidth="1"/>
    <col min="5390" max="5390" width="15.28515625" customWidth="1"/>
    <col min="5391" max="5391" width="14.85546875" customWidth="1"/>
    <col min="5634" max="5634" width="53.140625" customWidth="1"/>
    <col min="5635" max="5635" width="18.85546875" customWidth="1"/>
    <col min="5636" max="5636" width="23.85546875" customWidth="1"/>
    <col min="5637" max="5637" width="34.140625" customWidth="1"/>
    <col min="5638" max="5638" width="13" customWidth="1"/>
    <col min="5639" max="5639" width="17.5703125" customWidth="1"/>
    <col min="5640" max="5640" width="16.5703125" customWidth="1"/>
    <col min="5641" max="5641" width="20.28515625" customWidth="1"/>
    <col min="5643" max="5643" width="11.5703125" customWidth="1"/>
    <col min="5644" max="5644" width="15.28515625" customWidth="1"/>
    <col min="5645" max="5645" width="13.140625" customWidth="1"/>
    <col min="5646" max="5646" width="15.28515625" customWidth="1"/>
    <col min="5647" max="5647" width="14.85546875" customWidth="1"/>
    <col min="5890" max="5890" width="53.140625" customWidth="1"/>
    <col min="5891" max="5891" width="18.85546875" customWidth="1"/>
    <col min="5892" max="5892" width="23.85546875" customWidth="1"/>
    <col min="5893" max="5893" width="34.140625" customWidth="1"/>
    <col min="5894" max="5894" width="13" customWidth="1"/>
    <col min="5895" max="5895" width="17.5703125" customWidth="1"/>
    <col min="5896" max="5896" width="16.5703125" customWidth="1"/>
    <col min="5897" max="5897" width="20.28515625" customWidth="1"/>
    <col min="5899" max="5899" width="11.5703125" customWidth="1"/>
    <col min="5900" max="5900" width="15.28515625" customWidth="1"/>
    <col min="5901" max="5901" width="13.140625" customWidth="1"/>
    <col min="5902" max="5902" width="15.28515625" customWidth="1"/>
    <col min="5903" max="5903" width="14.85546875" customWidth="1"/>
    <col min="6146" max="6146" width="53.140625" customWidth="1"/>
    <col min="6147" max="6147" width="18.85546875" customWidth="1"/>
    <col min="6148" max="6148" width="23.85546875" customWidth="1"/>
    <col min="6149" max="6149" width="34.140625" customWidth="1"/>
    <col min="6150" max="6150" width="13" customWidth="1"/>
    <col min="6151" max="6151" width="17.5703125" customWidth="1"/>
    <col min="6152" max="6152" width="16.5703125" customWidth="1"/>
    <col min="6153" max="6153" width="20.28515625" customWidth="1"/>
    <col min="6155" max="6155" width="11.5703125" customWidth="1"/>
    <col min="6156" max="6156" width="15.28515625" customWidth="1"/>
    <col min="6157" max="6157" width="13.140625" customWidth="1"/>
    <col min="6158" max="6158" width="15.28515625" customWidth="1"/>
    <col min="6159" max="6159" width="14.85546875" customWidth="1"/>
    <col min="6402" max="6402" width="53.140625" customWidth="1"/>
    <col min="6403" max="6403" width="18.85546875" customWidth="1"/>
    <col min="6404" max="6404" width="23.85546875" customWidth="1"/>
    <col min="6405" max="6405" width="34.140625" customWidth="1"/>
    <col min="6406" max="6406" width="13" customWidth="1"/>
    <col min="6407" max="6407" width="17.5703125" customWidth="1"/>
    <col min="6408" max="6408" width="16.5703125" customWidth="1"/>
    <col min="6409" max="6409" width="20.28515625" customWidth="1"/>
    <col min="6411" max="6411" width="11.5703125" customWidth="1"/>
    <col min="6412" max="6412" width="15.28515625" customWidth="1"/>
    <col min="6413" max="6413" width="13.140625" customWidth="1"/>
    <col min="6414" max="6414" width="15.28515625" customWidth="1"/>
    <col min="6415" max="6415" width="14.85546875" customWidth="1"/>
    <col min="6658" max="6658" width="53.140625" customWidth="1"/>
    <col min="6659" max="6659" width="18.85546875" customWidth="1"/>
    <col min="6660" max="6660" width="23.85546875" customWidth="1"/>
    <col min="6661" max="6661" width="34.140625" customWidth="1"/>
    <col min="6662" max="6662" width="13" customWidth="1"/>
    <col min="6663" max="6663" width="17.5703125" customWidth="1"/>
    <col min="6664" max="6664" width="16.5703125" customWidth="1"/>
    <col min="6665" max="6665" width="20.28515625" customWidth="1"/>
    <col min="6667" max="6667" width="11.5703125" customWidth="1"/>
    <col min="6668" max="6668" width="15.28515625" customWidth="1"/>
    <col min="6669" max="6669" width="13.140625" customWidth="1"/>
    <col min="6670" max="6670" width="15.28515625" customWidth="1"/>
    <col min="6671" max="6671" width="14.85546875" customWidth="1"/>
    <col min="6914" max="6914" width="53.140625" customWidth="1"/>
    <col min="6915" max="6915" width="18.85546875" customWidth="1"/>
    <col min="6916" max="6916" width="23.85546875" customWidth="1"/>
    <col min="6917" max="6917" width="34.140625" customWidth="1"/>
    <col min="6918" max="6918" width="13" customWidth="1"/>
    <col min="6919" max="6919" width="17.5703125" customWidth="1"/>
    <col min="6920" max="6920" width="16.5703125" customWidth="1"/>
    <col min="6921" max="6921" width="20.28515625" customWidth="1"/>
    <col min="6923" max="6923" width="11.5703125" customWidth="1"/>
    <col min="6924" max="6924" width="15.28515625" customWidth="1"/>
    <col min="6925" max="6925" width="13.140625" customWidth="1"/>
    <col min="6926" max="6926" width="15.28515625" customWidth="1"/>
    <col min="6927" max="6927" width="14.85546875" customWidth="1"/>
    <col min="7170" max="7170" width="53.140625" customWidth="1"/>
    <col min="7171" max="7171" width="18.85546875" customWidth="1"/>
    <col min="7172" max="7172" width="23.85546875" customWidth="1"/>
    <col min="7173" max="7173" width="34.140625" customWidth="1"/>
    <col min="7174" max="7174" width="13" customWidth="1"/>
    <col min="7175" max="7175" width="17.5703125" customWidth="1"/>
    <col min="7176" max="7176" width="16.5703125" customWidth="1"/>
    <col min="7177" max="7177" width="20.28515625" customWidth="1"/>
    <col min="7179" max="7179" width="11.5703125" customWidth="1"/>
    <col min="7180" max="7180" width="15.28515625" customWidth="1"/>
    <col min="7181" max="7181" width="13.140625" customWidth="1"/>
    <col min="7182" max="7182" width="15.28515625" customWidth="1"/>
    <col min="7183" max="7183" width="14.85546875" customWidth="1"/>
    <col min="7426" max="7426" width="53.140625" customWidth="1"/>
    <col min="7427" max="7427" width="18.85546875" customWidth="1"/>
    <col min="7428" max="7428" width="23.85546875" customWidth="1"/>
    <col min="7429" max="7429" width="34.140625" customWidth="1"/>
    <col min="7430" max="7430" width="13" customWidth="1"/>
    <col min="7431" max="7431" width="17.5703125" customWidth="1"/>
    <col min="7432" max="7432" width="16.5703125" customWidth="1"/>
    <col min="7433" max="7433" width="20.28515625" customWidth="1"/>
    <col min="7435" max="7435" width="11.5703125" customWidth="1"/>
    <col min="7436" max="7436" width="15.28515625" customWidth="1"/>
    <col min="7437" max="7437" width="13.140625" customWidth="1"/>
    <col min="7438" max="7438" width="15.28515625" customWidth="1"/>
    <col min="7439" max="7439" width="14.85546875" customWidth="1"/>
    <col min="7682" max="7682" width="53.140625" customWidth="1"/>
    <col min="7683" max="7683" width="18.85546875" customWidth="1"/>
    <col min="7684" max="7684" width="23.85546875" customWidth="1"/>
    <col min="7685" max="7685" width="34.140625" customWidth="1"/>
    <col min="7686" max="7686" width="13" customWidth="1"/>
    <col min="7687" max="7687" width="17.5703125" customWidth="1"/>
    <col min="7688" max="7688" width="16.5703125" customWidth="1"/>
    <col min="7689" max="7689" width="20.28515625" customWidth="1"/>
    <col min="7691" max="7691" width="11.5703125" customWidth="1"/>
    <col min="7692" max="7692" width="15.28515625" customWidth="1"/>
    <col min="7693" max="7693" width="13.140625" customWidth="1"/>
    <col min="7694" max="7694" width="15.28515625" customWidth="1"/>
    <col min="7695" max="7695" width="14.85546875" customWidth="1"/>
    <col min="7938" max="7938" width="53.140625" customWidth="1"/>
    <col min="7939" max="7939" width="18.85546875" customWidth="1"/>
    <col min="7940" max="7940" width="23.85546875" customWidth="1"/>
    <col min="7941" max="7941" width="34.140625" customWidth="1"/>
    <col min="7942" max="7942" width="13" customWidth="1"/>
    <col min="7943" max="7943" width="17.5703125" customWidth="1"/>
    <col min="7944" max="7944" width="16.5703125" customWidth="1"/>
    <col min="7945" max="7945" width="20.28515625" customWidth="1"/>
    <col min="7947" max="7947" width="11.5703125" customWidth="1"/>
    <col min="7948" max="7948" width="15.28515625" customWidth="1"/>
    <col min="7949" max="7949" width="13.140625" customWidth="1"/>
    <col min="7950" max="7950" width="15.28515625" customWidth="1"/>
    <col min="7951" max="7951" width="14.85546875" customWidth="1"/>
    <col min="8194" max="8194" width="53.140625" customWidth="1"/>
    <col min="8195" max="8195" width="18.85546875" customWidth="1"/>
    <col min="8196" max="8196" width="23.85546875" customWidth="1"/>
    <col min="8197" max="8197" width="34.140625" customWidth="1"/>
    <col min="8198" max="8198" width="13" customWidth="1"/>
    <col min="8199" max="8199" width="17.5703125" customWidth="1"/>
    <col min="8200" max="8200" width="16.5703125" customWidth="1"/>
    <col min="8201" max="8201" width="20.28515625" customWidth="1"/>
    <col min="8203" max="8203" width="11.5703125" customWidth="1"/>
    <col min="8204" max="8204" width="15.28515625" customWidth="1"/>
    <col min="8205" max="8205" width="13.140625" customWidth="1"/>
    <col min="8206" max="8206" width="15.28515625" customWidth="1"/>
    <col min="8207" max="8207" width="14.85546875" customWidth="1"/>
    <col min="8450" max="8450" width="53.140625" customWidth="1"/>
    <col min="8451" max="8451" width="18.85546875" customWidth="1"/>
    <col min="8452" max="8452" width="23.85546875" customWidth="1"/>
    <col min="8453" max="8453" width="34.140625" customWidth="1"/>
    <col min="8454" max="8454" width="13" customWidth="1"/>
    <col min="8455" max="8455" width="17.5703125" customWidth="1"/>
    <col min="8456" max="8456" width="16.5703125" customWidth="1"/>
    <col min="8457" max="8457" width="20.28515625" customWidth="1"/>
    <col min="8459" max="8459" width="11.5703125" customWidth="1"/>
    <col min="8460" max="8460" width="15.28515625" customWidth="1"/>
    <col min="8461" max="8461" width="13.140625" customWidth="1"/>
    <col min="8462" max="8462" width="15.28515625" customWidth="1"/>
    <col min="8463" max="8463" width="14.85546875" customWidth="1"/>
    <col min="8706" max="8706" width="53.140625" customWidth="1"/>
    <col min="8707" max="8707" width="18.85546875" customWidth="1"/>
    <col min="8708" max="8708" width="23.85546875" customWidth="1"/>
    <col min="8709" max="8709" width="34.140625" customWidth="1"/>
    <col min="8710" max="8710" width="13" customWidth="1"/>
    <col min="8711" max="8711" width="17.5703125" customWidth="1"/>
    <col min="8712" max="8712" width="16.5703125" customWidth="1"/>
    <col min="8713" max="8713" width="20.28515625" customWidth="1"/>
    <col min="8715" max="8715" width="11.5703125" customWidth="1"/>
    <col min="8716" max="8716" width="15.28515625" customWidth="1"/>
    <col min="8717" max="8717" width="13.140625" customWidth="1"/>
    <col min="8718" max="8718" width="15.28515625" customWidth="1"/>
    <col min="8719" max="8719" width="14.85546875" customWidth="1"/>
    <col min="8962" max="8962" width="53.140625" customWidth="1"/>
    <col min="8963" max="8963" width="18.85546875" customWidth="1"/>
    <col min="8964" max="8964" width="23.85546875" customWidth="1"/>
    <col min="8965" max="8965" width="34.140625" customWidth="1"/>
    <col min="8966" max="8966" width="13" customWidth="1"/>
    <col min="8967" max="8967" width="17.5703125" customWidth="1"/>
    <col min="8968" max="8968" width="16.5703125" customWidth="1"/>
    <col min="8969" max="8969" width="20.28515625" customWidth="1"/>
    <col min="8971" max="8971" width="11.5703125" customWidth="1"/>
    <col min="8972" max="8972" width="15.28515625" customWidth="1"/>
    <col min="8973" max="8973" width="13.140625" customWidth="1"/>
    <col min="8974" max="8974" width="15.28515625" customWidth="1"/>
    <col min="8975" max="8975" width="14.85546875" customWidth="1"/>
    <col min="9218" max="9218" width="53.140625" customWidth="1"/>
    <col min="9219" max="9219" width="18.85546875" customWidth="1"/>
    <col min="9220" max="9220" width="23.85546875" customWidth="1"/>
    <col min="9221" max="9221" width="34.140625" customWidth="1"/>
    <col min="9222" max="9222" width="13" customWidth="1"/>
    <col min="9223" max="9223" width="17.5703125" customWidth="1"/>
    <col min="9224" max="9224" width="16.5703125" customWidth="1"/>
    <col min="9225" max="9225" width="20.28515625" customWidth="1"/>
    <col min="9227" max="9227" width="11.5703125" customWidth="1"/>
    <col min="9228" max="9228" width="15.28515625" customWidth="1"/>
    <col min="9229" max="9229" width="13.140625" customWidth="1"/>
    <col min="9230" max="9230" width="15.28515625" customWidth="1"/>
    <col min="9231" max="9231" width="14.85546875" customWidth="1"/>
    <col min="9474" max="9474" width="53.140625" customWidth="1"/>
    <col min="9475" max="9475" width="18.85546875" customWidth="1"/>
    <col min="9476" max="9476" width="23.85546875" customWidth="1"/>
    <col min="9477" max="9477" width="34.140625" customWidth="1"/>
    <col min="9478" max="9478" width="13" customWidth="1"/>
    <col min="9479" max="9479" width="17.5703125" customWidth="1"/>
    <col min="9480" max="9480" width="16.5703125" customWidth="1"/>
    <col min="9481" max="9481" width="20.28515625" customWidth="1"/>
    <col min="9483" max="9483" width="11.5703125" customWidth="1"/>
    <col min="9484" max="9484" width="15.28515625" customWidth="1"/>
    <col min="9485" max="9485" width="13.140625" customWidth="1"/>
    <col min="9486" max="9486" width="15.28515625" customWidth="1"/>
    <col min="9487" max="9487" width="14.85546875" customWidth="1"/>
    <col min="9730" max="9730" width="53.140625" customWidth="1"/>
    <col min="9731" max="9731" width="18.85546875" customWidth="1"/>
    <col min="9732" max="9732" width="23.85546875" customWidth="1"/>
    <col min="9733" max="9733" width="34.140625" customWidth="1"/>
    <col min="9734" max="9734" width="13" customWidth="1"/>
    <col min="9735" max="9735" width="17.5703125" customWidth="1"/>
    <col min="9736" max="9736" width="16.5703125" customWidth="1"/>
    <col min="9737" max="9737" width="20.28515625" customWidth="1"/>
    <col min="9739" max="9739" width="11.5703125" customWidth="1"/>
    <col min="9740" max="9740" width="15.28515625" customWidth="1"/>
    <col min="9741" max="9741" width="13.140625" customWidth="1"/>
    <col min="9742" max="9742" width="15.28515625" customWidth="1"/>
    <col min="9743" max="9743" width="14.85546875" customWidth="1"/>
    <col min="9986" max="9986" width="53.140625" customWidth="1"/>
    <col min="9987" max="9987" width="18.85546875" customWidth="1"/>
    <col min="9988" max="9988" width="23.85546875" customWidth="1"/>
    <col min="9989" max="9989" width="34.140625" customWidth="1"/>
    <col min="9990" max="9990" width="13" customWidth="1"/>
    <col min="9991" max="9991" width="17.5703125" customWidth="1"/>
    <col min="9992" max="9992" width="16.5703125" customWidth="1"/>
    <col min="9993" max="9993" width="20.28515625" customWidth="1"/>
    <col min="9995" max="9995" width="11.5703125" customWidth="1"/>
    <col min="9996" max="9996" width="15.28515625" customWidth="1"/>
    <col min="9997" max="9997" width="13.140625" customWidth="1"/>
    <col min="9998" max="9998" width="15.28515625" customWidth="1"/>
    <col min="9999" max="9999" width="14.85546875" customWidth="1"/>
    <col min="10242" max="10242" width="53.140625" customWidth="1"/>
    <col min="10243" max="10243" width="18.85546875" customWidth="1"/>
    <col min="10244" max="10244" width="23.85546875" customWidth="1"/>
    <col min="10245" max="10245" width="34.140625" customWidth="1"/>
    <col min="10246" max="10246" width="13" customWidth="1"/>
    <col min="10247" max="10247" width="17.5703125" customWidth="1"/>
    <col min="10248" max="10248" width="16.5703125" customWidth="1"/>
    <col min="10249" max="10249" width="20.28515625" customWidth="1"/>
    <col min="10251" max="10251" width="11.5703125" customWidth="1"/>
    <col min="10252" max="10252" width="15.28515625" customWidth="1"/>
    <col min="10253" max="10253" width="13.140625" customWidth="1"/>
    <col min="10254" max="10254" width="15.28515625" customWidth="1"/>
    <col min="10255" max="10255" width="14.85546875" customWidth="1"/>
    <col min="10498" max="10498" width="53.140625" customWidth="1"/>
    <col min="10499" max="10499" width="18.85546875" customWidth="1"/>
    <col min="10500" max="10500" width="23.85546875" customWidth="1"/>
    <col min="10501" max="10501" width="34.140625" customWidth="1"/>
    <col min="10502" max="10502" width="13" customWidth="1"/>
    <col min="10503" max="10503" width="17.5703125" customWidth="1"/>
    <col min="10504" max="10504" width="16.5703125" customWidth="1"/>
    <col min="10505" max="10505" width="20.28515625" customWidth="1"/>
    <col min="10507" max="10507" width="11.5703125" customWidth="1"/>
    <col min="10508" max="10508" width="15.28515625" customWidth="1"/>
    <col min="10509" max="10509" width="13.140625" customWidth="1"/>
    <col min="10510" max="10510" width="15.28515625" customWidth="1"/>
    <col min="10511" max="10511" width="14.85546875" customWidth="1"/>
    <col min="10754" max="10754" width="53.140625" customWidth="1"/>
    <col min="10755" max="10755" width="18.85546875" customWidth="1"/>
    <col min="10756" max="10756" width="23.85546875" customWidth="1"/>
    <col min="10757" max="10757" width="34.140625" customWidth="1"/>
    <col min="10758" max="10758" width="13" customWidth="1"/>
    <col min="10759" max="10759" width="17.5703125" customWidth="1"/>
    <col min="10760" max="10760" width="16.5703125" customWidth="1"/>
    <col min="10761" max="10761" width="20.28515625" customWidth="1"/>
    <col min="10763" max="10763" width="11.5703125" customWidth="1"/>
    <col min="10764" max="10764" width="15.28515625" customWidth="1"/>
    <col min="10765" max="10765" width="13.140625" customWidth="1"/>
    <col min="10766" max="10766" width="15.28515625" customWidth="1"/>
    <col min="10767" max="10767" width="14.85546875" customWidth="1"/>
    <col min="11010" max="11010" width="53.140625" customWidth="1"/>
    <col min="11011" max="11011" width="18.85546875" customWidth="1"/>
    <col min="11012" max="11012" width="23.85546875" customWidth="1"/>
    <col min="11013" max="11013" width="34.140625" customWidth="1"/>
    <col min="11014" max="11014" width="13" customWidth="1"/>
    <col min="11015" max="11015" width="17.5703125" customWidth="1"/>
    <col min="11016" max="11016" width="16.5703125" customWidth="1"/>
    <col min="11017" max="11017" width="20.28515625" customWidth="1"/>
    <col min="11019" max="11019" width="11.5703125" customWidth="1"/>
    <col min="11020" max="11020" width="15.28515625" customWidth="1"/>
    <col min="11021" max="11021" width="13.140625" customWidth="1"/>
    <col min="11022" max="11022" width="15.28515625" customWidth="1"/>
    <col min="11023" max="11023" width="14.85546875" customWidth="1"/>
    <col min="11266" max="11266" width="53.140625" customWidth="1"/>
    <col min="11267" max="11267" width="18.85546875" customWidth="1"/>
    <col min="11268" max="11268" width="23.85546875" customWidth="1"/>
    <col min="11269" max="11269" width="34.140625" customWidth="1"/>
    <col min="11270" max="11270" width="13" customWidth="1"/>
    <col min="11271" max="11271" width="17.5703125" customWidth="1"/>
    <col min="11272" max="11272" width="16.5703125" customWidth="1"/>
    <col min="11273" max="11273" width="20.28515625" customWidth="1"/>
    <col min="11275" max="11275" width="11.5703125" customWidth="1"/>
    <col min="11276" max="11276" width="15.28515625" customWidth="1"/>
    <col min="11277" max="11277" width="13.140625" customWidth="1"/>
    <col min="11278" max="11278" width="15.28515625" customWidth="1"/>
    <col min="11279" max="11279" width="14.85546875" customWidth="1"/>
    <col min="11522" max="11522" width="53.140625" customWidth="1"/>
    <col min="11523" max="11523" width="18.85546875" customWidth="1"/>
    <col min="11524" max="11524" width="23.85546875" customWidth="1"/>
    <col min="11525" max="11525" width="34.140625" customWidth="1"/>
    <col min="11526" max="11526" width="13" customWidth="1"/>
    <col min="11527" max="11527" width="17.5703125" customWidth="1"/>
    <col min="11528" max="11528" width="16.5703125" customWidth="1"/>
    <col min="11529" max="11529" width="20.28515625" customWidth="1"/>
    <col min="11531" max="11531" width="11.5703125" customWidth="1"/>
    <col min="11532" max="11532" width="15.28515625" customWidth="1"/>
    <col min="11533" max="11533" width="13.140625" customWidth="1"/>
    <col min="11534" max="11534" width="15.28515625" customWidth="1"/>
    <col min="11535" max="11535" width="14.85546875" customWidth="1"/>
    <col min="11778" max="11778" width="53.140625" customWidth="1"/>
    <col min="11779" max="11779" width="18.85546875" customWidth="1"/>
    <col min="11780" max="11780" width="23.85546875" customWidth="1"/>
    <col min="11781" max="11781" width="34.140625" customWidth="1"/>
    <col min="11782" max="11782" width="13" customWidth="1"/>
    <col min="11783" max="11783" width="17.5703125" customWidth="1"/>
    <col min="11784" max="11784" width="16.5703125" customWidth="1"/>
    <col min="11785" max="11785" width="20.28515625" customWidth="1"/>
    <col min="11787" max="11787" width="11.5703125" customWidth="1"/>
    <col min="11788" max="11788" width="15.28515625" customWidth="1"/>
    <col min="11789" max="11789" width="13.140625" customWidth="1"/>
    <col min="11790" max="11790" width="15.28515625" customWidth="1"/>
    <col min="11791" max="11791" width="14.85546875" customWidth="1"/>
    <col min="12034" max="12034" width="53.140625" customWidth="1"/>
    <col min="12035" max="12035" width="18.85546875" customWidth="1"/>
    <col min="12036" max="12036" width="23.85546875" customWidth="1"/>
    <col min="12037" max="12037" width="34.140625" customWidth="1"/>
    <col min="12038" max="12038" width="13" customWidth="1"/>
    <col min="12039" max="12039" width="17.5703125" customWidth="1"/>
    <col min="12040" max="12040" width="16.5703125" customWidth="1"/>
    <col min="12041" max="12041" width="20.28515625" customWidth="1"/>
    <col min="12043" max="12043" width="11.5703125" customWidth="1"/>
    <col min="12044" max="12044" width="15.28515625" customWidth="1"/>
    <col min="12045" max="12045" width="13.140625" customWidth="1"/>
    <col min="12046" max="12046" width="15.28515625" customWidth="1"/>
    <col min="12047" max="12047" width="14.85546875" customWidth="1"/>
    <col min="12290" max="12290" width="53.140625" customWidth="1"/>
    <col min="12291" max="12291" width="18.85546875" customWidth="1"/>
    <col min="12292" max="12292" width="23.85546875" customWidth="1"/>
    <col min="12293" max="12293" width="34.140625" customWidth="1"/>
    <col min="12294" max="12294" width="13" customWidth="1"/>
    <col min="12295" max="12295" width="17.5703125" customWidth="1"/>
    <col min="12296" max="12296" width="16.5703125" customWidth="1"/>
    <col min="12297" max="12297" width="20.28515625" customWidth="1"/>
    <col min="12299" max="12299" width="11.5703125" customWidth="1"/>
    <col min="12300" max="12300" width="15.28515625" customWidth="1"/>
    <col min="12301" max="12301" width="13.140625" customWidth="1"/>
    <col min="12302" max="12302" width="15.28515625" customWidth="1"/>
    <col min="12303" max="12303" width="14.85546875" customWidth="1"/>
    <col min="12546" max="12546" width="53.140625" customWidth="1"/>
    <col min="12547" max="12547" width="18.85546875" customWidth="1"/>
    <col min="12548" max="12548" width="23.85546875" customWidth="1"/>
    <col min="12549" max="12549" width="34.140625" customWidth="1"/>
    <col min="12550" max="12550" width="13" customWidth="1"/>
    <col min="12551" max="12551" width="17.5703125" customWidth="1"/>
    <col min="12552" max="12552" width="16.5703125" customWidth="1"/>
    <col min="12553" max="12553" width="20.28515625" customWidth="1"/>
    <col min="12555" max="12555" width="11.5703125" customWidth="1"/>
    <col min="12556" max="12556" width="15.28515625" customWidth="1"/>
    <col min="12557" max="12557" width="13.140625" customWidth="1"/>
    <col min="12558" max="12558" width="15.28515625" customWidth="1"/>
    <col min="12559" max="12559" width="14.85546875" customWidth="1"/>
    <col min="12802" max="12802" width="53.140625" customWidth="1"/>
    <col min="12803" max="12803" width="18.85546875" customWidth="1"/>
    <col min="12804" max="12804" width="23.85546875" customWidth="1"/>
    <col min="12805" max="12805" width="34.140625" customWidth="1"/>
    <col min="12806" max="12806" width="13" customWidth="1"/>
    <col min="12807" max="12807" width="17.5703125" customWidth="1"/>
    <col min="12808" max="12808" width="16.5703125" customWidth="1"/>
    <col min="12809" max="12809" width="20.28515625" customWidth="1"/>
    <col min="12811" max="12811" width="11.5703125" customWidth="1"/>
    <col min="12812" max="12812" width="15.28515625" customWidth="1"/>
    <col min="12813" max="12813" width="13.140625" customWidth="1"/>
    <col min="12814" max="12814" width="15.28515625" customWidth="1"/>
    <col min="12815" max="12815" width="14.85546875" customWidth="1"/>
    <col min="13058" max="13058" width="53.140625" customWidth="1"/>
    <col min="13059" max="13059" width="18.85546875" customWidth="1"/>
    <col min="13060" max="13060" width="23.85546875" customWidth="1"/>
    <col min="13061" max="13061" width="34.140625" customWidth="1"/>
    <col min="13062" max="13062" width="13" customWidth="1"/>
    <col min="13063" max="13063" width="17.5703125" customWidth="1"/>
    <col min="13064" max="13064" width="16.5703125" customWidth="1"/>
    <col min="13065" max="13065" width="20.28515625" customWidth="1"/>
    <col min="13067" max="13067" width="11.5703125" customWidth="1"/>
    <col min="13068" max="13068" width="15.28515625" customWidth="1"/>
    <col min="13069" max="13069" width="13.140625" customWidth="1"/>
    <col min="13070" max="13070" width="15.28515625" customWidth="1"/>
    <col min="13071" max="13071" width="14.85546875" customWidth="1"/>
    <col min="13314" max="13314" width="53.140625" customWidth="1"/>
    <col min="13315" max="13315" width="18.85546875" customWidth="1"/>
    <col min="13316" max="13316" width="23.85546875" customWidth="1"/>
    <col min="13317" max="13317" width="34.140625" customWidth="1"/>
    <col min="13318" max="13318" width="13" customWidth="1"/>
    <col min="13319" max="13319" width="17.5703125" customWidth="1"/>
    <col min="13320" max="13320" width="16.5703125" customWidth="1"/>
    <col min="13321" max="13321" width="20.28515625" customWidth="1"/>
    <col min="13323" max="13323" width="11.5703125" customWidth="1"/>
    <col min="13324" max="13324" width="15.28515625" customWidth="1"/>
    <col min="13325" max="13325" width="13.140625" customWidth="1"/>
    <col min="13326" max="13326" width="15.28515625" customWidth="1"/>
    <col min="13327" max="13327" width="14.85546875" customWidth="1"/>
    <col min="13570" max="13570" width="53.140625" customWidth="1"/>
    <col min="13571" max="13571" width="18.85546875" customWidth="1"/>
    <col min="13572" max="13572" width="23.85546875" customWidth="1"/>
    <col min="13573" max="13573" width="34.140625" customWidth="1"/>
    <col min="13574" max="13574" width="13" customWidth="1"/>
    <col min="13575" max="13575" width="17.5703125" customWidth="1"/>
    <col min="13576" max="13576" width="16.5703125" customWidth="1"/>
    <col min="13577" max="13577" width="20.28515625" customWidth="1"/>
    <col min="13579" max="13579" width="11.5703125" customWidth="1"/>
    <col min="13580" max="13580" width="15.28515625" customWidth="1"/>
    <col min="13581" max="13581" width="13.140625" customWidth="1"/>
    <col min="13582" max="13582" width="15.28515625" customWidth="1"/>
    <col min="13583" max="13583" width="14.85546875" customWidth="1"/>
    <col min="13826" max="13826" width="53.140625" customWidth="1"/>
    <col min="13827" max="13827" width="18.85546875" customWidth="1"/>
    <col min="13828" max="13828" width="23.85546875" customWidth="1"/>
    <col min="13829" max="13829" width="34.140625" customWidth="1"/>
    <col min="13830" max="13830" width="13" customWidth="1"/>
    <col min="13831" max="13831" width="17.5703125" customWidth="1"/>
    <col min="13832" max="13832" width="16.5703125" customWidth="1"/>
    <col min="13833" max="13833" width="20.28515625" customWidth="1"/>
    <col min="13835" max="13835" width="11.5703125" customWidth="1"/>
    <col min="13836" max="13836" width="15.28515625" customWidth="1"/>
    <col min="13837" max="13837" width="13.140625" customWidth="1"/>
    <col min="13838" max="13838" width="15.28515625" customWidth="1"/>
    <col min="13839" max="13839" width="14.85546875" customWidth="1"/>
    <col min="14082" max="14082" width="53.140625" customWidth="1"/>
    <col min="14083" max="14083" width="18.85546875" customWidth="1"/>
    <col min="14084" max="14084" width="23.85546875" customWidth="1"/>
    <col min="14085" max="14085" width="34.140625" customWidth="1"/>
    <col min="14086" max="14086" width="13" customWidth="1"/>
    <col min="14087" max="14087" width="17.5703125" customWidth="1"/>
    <col min="14088" max="14088" width="16.5703125" customWidth="1"/>
    <col min="14089" max="14089" width="20.28515625" customWidth="1"/>
    <col min="14091" max="14091" width="11.5703125" customWidth="1"/>
    <col min="14092" max="14092" width="15.28515625" customWidth="1"/>
    <col min="14093" max="14093" width="13.140625" customWidth="1"/>
    <col min="14094" max="14094" width="15.28515625" customWidth="1"/>
    <col min="14095" max="14095" width="14.85546875" customWidth="1"/>
    <col min="14338" max="14338" width="53.140625" customWidth="1"/>
    <col min="14339" max="14339" width="18.85546875" customWidth="1"/>
    <col min="14340" max="14340" width="23.85546875" customWidth="1"/>
    <col min="14341" max="14341" width="34.140625" customWidth="1"/>
    <col min="14342" max="14342" width="13" customWidth="1"/>
    <col min="14343" max="14343" width="17.5703125" customWidth="1"/>
    <col min="14344" max="14344" width="16.5703125" customWidth="1"/>
    <col min="14345" max="14345" width="20.28515625" customWidth="1"/>
    <col min="14347" max="14347" width="11.5703125" customWidth="1"/>
    <col min="14348" max="14348" width="15.28515625" customWidth="1"/>
    <col min="14349" max="14349" width="13.140625" customWidth="1"/>
    <col min="14350" max="14350" width="15.28515625" customWidth="1"/>
    <col min="14351" max="14351" width="14.85546875" customWidth="1"/>
    <col min="14594" max="14594" width="53.140625" customWidth="1"/>
    <col min="14595" max="14595" width="18.85546875" customWidth="1"/>
    <col min="14596" max="14596" width="23.85546875" customWidth="1"/>
    <col min="14597" max="14597" width="34.140625" customWidth="1"/>
    <col min="14598" max="14598" width="13" customWidth="1"/>
    <col min="14599" max="14599" width="17.5703125" customWidth="1"/>
    <col min="14600" max="14600" width="16.5703125" customWidth="1"/>
    <col min="14601" max="14601" width="20.28515625" customWidth="1"/>
    <col min="14603" max="14603" width="11.5703125" customWidth="1"/>
    <col min="14604" max="14604" width="15.28515625" customWidth="1"/>
    <col min="14605" max="14605" width="13.140625" customWidth="1"/>
    <col min="14606" max="14606" width="15.28515625" customWidth="1"/>
    <col min="14607" max="14607" width="14.85546875" customWidth="1"/>
    <col min="14850" max="14850" width="53.140625" customWidth="1"/>
    <col min="14851" max="14851" width="18.85546875" customWidth="1"/>
    <col min="14852" max="14852" width="23.85546875" customWidth="1"/>
    <col min="14853" max="14853" width="34.140625" customWidth="1"/>
    <col min="14854" max="14854" width="13" customWidth="1"/>
    <col min="14855" max="14855" width="17.5703125" customWidth="1"/>
    <col min="14856" max="14856" width="16.5703125" customWidth="1"/>
    <col min="14857" max="14857" width="20.28515625" customWidth="1"/>
    <col min="14859" max="14859" width="11.5703125" customWidth="1"/>
    <col min="14860" max="14860" width="15.28515625" customWidth="1"/>
    <col min="14861" max="14861" width="13.140625" customWidth="1"/>
    <col min="14862" max="14862" width="15.28515625" customWidth="1"/>
    <col min="14863" max="14863" width="14.85546875" customWidth="1"/>
    <col min="15106" max="15106" width="53.140625" customWidth="1"/>
    <col min="15107" max="15107" width="18.85546875" customWidth="1"/>
    <col min="15108" max="15108" width="23.85546875" customWidth="1"/>
    <col min="15109" max="15109" width="34.140625" customWidth="1"/>
    <col min="15110" max="15110" width="13" customWidth="1"/>
    <col min="15111" max="15111" width="17.5703125" customWidth="1"/>
    <col min="15112" max="15112" width="16.5703125" customWidth="1"/>
    <col min="15113" max="15113" width="20.28515625" customWidth="1"/>
    <col min="15115" max="15115" width="11.5703125" customWidth="1"/>
    <col min="15116" max="15116" width="15.28515625" customWidth="1"/>
    <col min="15117" max="15117" width="13.140625" customWidth="1"/>
    <col min="15118" max="15118" width="15.28515625" customWidth="1"/>
    <col min="15119" max="15119" width="14.85546875" customWidth="1"/>
    <col min="15362" max="15362" width="53.140625" customWidth="1"/>
    <col min="15363" max="15363" width="18.85546875" customWidth="1"/>
    <col min="15364" max="15364" width="23.85546875" customWidth="1"/>
    <col min="15365" max="15365" width="34.140625" customWidth="1"/>
    <col min="15366" max="15366" width="13" customWidth="1"/>
    <col min="15367" max="15367" width="17.5703125" customWidth="1"/>
    <col min="15368" max="15368" width="16.5703125" customWidth="1"/>
    <col min="15369" max="15369" width="20.28515625" customWidth="1"/>
    <col min="15371" max="15371" width="11.5703125" customWidth="1"/>
    <col min="15372" max="15372" width="15.28515625" customWidth="1"/>
    <col min="15373" max="15373" width="13.140625" customWidth="1"/>
    <col min="15374" max="15374" width="15.28515625" customWidth="1"/>
    <col min="15375" max="15375" width="14.85546875" customWidth="1"/>
    <col min="15618" max="15618" width="53.140625" customWidth="1"/>
    <col min="15619" max="15619" width="18.85546875" customWidth="1"/>
    <col min="15620" max="15620" width="23.85546875" customWidth="1"/>
    <col min="15621" max="15621" width="34.140625" customWidth="1"/>
    <col min="15622" max="15622" width="13" customWidth="1"/>
    <col min="15623" max="15623" width="17.5703125" customWidth="1"/>
    <col min="15624" max="15624" width="16.5703125" customWidth="1"/>
    <col min="15625" max="15625" width="20.28515625" customWidth="1"/>
    <col min="15627" max="15627" width="11.5703125" customWidth="1"/>
    <col min="15628" max="15628" width="15.28515625" customWidth="1"/>
    <col min="15629" max="15629" width="13.140625" customWidth="1"/>
    <col min="15630" max="15630" width="15.28515625" customWidth="1"/>
    <col min="15631" max="15631" width="14.85546875" customWidth="1"/>
    <col min="15874" max="15874" width="53.140625" customWidth="1"/>
    <col min="15875" max="15875" width="18.85546875" customWidth="1"/>
    <col min="15876" max="15876" width="23.85546875" customWidth="1"/>
    <col min="15877" max="15877" width="34.140625" customWidth="1"/>
    <col min="15878" max="15878" width="13" customWidth="1"/>
    <col min="15879" max="15879" width="17.5703125" customWidth="1"/>
    <col min="15880" max="15880" width="16.5703125" customWidth="1"/>
    <col min="15881" max="15881" width="20.28515625" customWidth="1"/>
    <col min="15883" max="15883" width="11.5703125" customWidth="1"/>
    <col min="15884" max="15884" width="15.28515625" customWidth="1"/>
    <col min="15885" max="15885" width="13.140625" customWidth="1"/>
    <col min="15886" max="15886" width="15.28515625" customWidth="1"/>
    <col min="15887" max="15887" width="14.85546875" customWidth="1"/>
    <col min="16130" max="16130" width="53.140625" customWidth="1"/>
    <col min="16131" max="16131" width="18.85546875" customWidth="1"/>
    <col min="16132" max="16132" width="23.85546875" customWidth="1"/>
    <col min="16133" max="16133" width="34.140625" customWidth="1"/>
    <col min="16134" max="16134" width="13" customWidth="1"/>
    <col min="16135" max="16135" width="17.5703125" customWidth="1"/>
    <col min="16136" max="16136" width="16.5703125" customWidth="1"/>
    <col min="16137" max="16137" width="20.28515625" customWidth="1"/>
    <col min="16139" max="16139" width="11.5703125" customWidth="1"/>
    <col min="16140" max="16140" width="15.28515625" customWidth="1"/>
    <col min="16141" max="16141" width="13.140625" customWidth="1"/>
    <col min="16142" max="16142" width="15.28515625" customWidth="1"/>
    <col min="16143" max="16143" width="14.85546875" customWidth="1"/>
  </cols>
  <sheetData>
    <row r="1" spans="2:9" ht="15.75" thickBot="1"/>
    <row r="2" spans="2:9">
      <c r="B2" s="143" t="s">
        <v>0</v>
      </c>
      <c r="C2" s="144"/>
      <c r="D2" s="1"/>
      <c r="F2" s="2"/>
      <c r="G2" s="2"/>
      <c r="H2" s="2"/>
      <c r="I2" s="2"/>
    </row>
    <row r="3" spans="2:9">
      <c r="B3" s="3" t="s">
        <v>1</v>
      </c>
      <c r="C3" s="4">
        <v>216876500</v>
      </c>
      <c r="F3" s="145"/>
      <c r="G3" s="145"/>
      <c r="H3" s="145"/>
      <c r="I3" s="2"/>
    </row>
    <row r="4" spans="2:9" ht="15.75" thickBot="1">
      <c r="B4" s="5" t="s">
        <v>2</v>
      </c>
      <c r="C4" s="6">
        <f>C3/8</f>
        <v>27109562.5</v>
      </c>
      <c r="F4" s="145"/>
      <c r="G4" s="145"/>
      <c r="H4" s="145"/>
      <c r="I4" s="2"/>
    </row>
    <row r="5" spans="2:9">
      <c r="F5" s="2"/>
      <c r="G5" s="2"/>
      <c r="H5" s="2"/>
      <c r="I5" s="2"/>
    </row>
    <row r="6" spans="2:9" ht="15.75" thickBot="1">
      <c r="B6" t="s">
        <v>3</v>
      </c>
      <c r="F6" s="2"/>
      <c r="G6" s="2"/>
      <c r="H6" s="2"/>
      <c r="I6" s="2"/>
    </row>
    <row r="7" spans="2:9" ht="30">
      <c r="B7" s="7" t="s">
        <v>4</v>
      </c>
      <c r="C7" s="8" t="s">
        <v>5</v>
      </c>
      <c r="D7" s="9" t="s">
        <v>6</v>
      </c>
      <c r="F7" s="10"/>
      <c r="G7" s="11"/>
      <c r="H7" s="11"/>
      <c r="I7" s="2"/>
    </row>
    <row r="8" spans="2:9">
      <c r="B8" s="12" t="s">
        <v>7</v>
      </c>
      <c r="C8" s="13">
        <v>3480081</v>
      </c>
      <c r="D8" s="14">
        <v>15681</v>
      </c>
      <c r="F8" s="2"/>
      <c r="G8" s="15"/>
      <c r="H8" s="15"/>
      <c r="I8" s="2"/>
    </row>
    <row r="9" spans="2:9">
      <c r="B9" s="12" t="s">
        <v>8</v>
      </c>
      <c r="C9" s="13">
        <v>18293311</v>
      </c>
      <c r="D9" s="14">
        <v>129306</v>
      </c>
      <c r="F9" s="2"/>
      <c r="G9" s="15"/>
      <c r="H9" s="15"/>
      <c r="I9" s="2"/>
    </row>
    <row r="10" spans="2:9">
      <c r="B10" s="12" t="s">
        <v>9</v>
      </c>
      <c r="C10" s="13">
        <v>678218</v>
      </c>
      <c r="D10" s="14">
        <v>2923</v>
      </c>
      <c r="F10" s="2"/>
      <c r="G10" s="15"/>
      <c r="H10" s="15"/>
      <c r="I10" s="2"/>
    </row>
    <row r="11" spans="2:9">
      <c r="B11" s="12" t="s">
        <v>10</v>
      </c>
      <c r="C11" s="13">
        <v>50000</v>
      </c>
      <c r="D11" s="16" t="s">
        <v>11</v>
      </c>
      <c r="F11" s="2"/>
      <c r="G11" s="15"/>
      <c r="H11" s="17"/>
      <c r="I11" s="2"/>
    </row>
    <row r="12" spans="2:9">
      <c r="B12" s="12" t="s">
        <v>12</v>
      </c>
      <c r="C12" s="13">
        <v>3440491</v>
      </c>
      <c r="D12" s="18">
        <v>928343</v>
      </c>
      <c r="F12" s="2"/>
      <c r="G12" s="15"/>
      <c r="H12" s="15"/>
      <c r="I12" s="2"/>
    </row>
    <row r="13" spans="2:9">
      <c r="B13" s="12" t="s">
        <v>13</v>
      </c>
      <c r="C13" s="13">
        <v>11044065</v>
      </c>
      <c r="D13" s="14">
        <v>113682</v>
      </c>
      <c r="F13" s="2"/>
      <c r="G13" s="15"/>
      <c r="H13" s="15"/>
      <c r="I13" s="2"/>
    </row>
    <row r="14" spans="2:9" ht="15.75" thickBot="1">
      <c r="B14" s="19" t="s">
        <v>14</v>
      </c>
      <c r="C14" s="20">
        <f>SUM(C8:C13)</f>
        <v>36986166</v>
      </c>
      <c r="D14" s="21">
        <f>SUM(D8:D13)</f>
        <v>1189935</v>
      </c>
      <c r="F14" s="22"/>
      <c r="G14" s="23"/>
      <c r="H14" s="23"/>
      <c r="I14" s="2"/>
    </row>
    <row r="15" spans="2:9">
      <c r="C15" s="24"/>
      <c r="D15" s="24"/>
      <c r="E15" s="25"/>
      <c r="F15" s="2"/>
      <c r="G15" s="2"/>
      <c r="H15" s="2"/>
      <c r="I15" s="2"/>
    </row>
    <row r="16" spans="2:9">
      <c r="C16" s="26"/>
      <c r="D16" s="26"/>
      <c r="F16" s="2"/>
      <c r="G16" s="2"/>
      <c r="H16" s="2"/>
      <c r="I16" s="2"/>
    </row>
    <row r="17" spans="2:15" ht="15.75" thickBot="1">
      <c r="B17" t="s">
        <v>15</v>
      </c>
      <c r="F17" s="2"/>
      <c r="G17" s="2"/>
      <c r="H17" s="2"/>
      <c r="I17" s="2"/>
    </row>
    <row r="18" spans="2:15">
      <c r="B18" s="7" t="s">
        <v>16</v>
      </c>
      <c r="C18" s="27" t="s">
        <v>17</v>
      </c>
      <c r="F18" s="10"/>
      <c r="G18" s="10"/>
      <c r="H18" s="2"/>
      <c r="I18" s="2"/>
    </row>
    <row r="19" spans="2:15">
      <c r="B19" s="12" t="s">
        <v>18</v>
      </c>
      <c r="C19" s="14">
        <f>C14</f>
        <v>36986166</v>
      </c>
      <c r="F19" s="2"/>
      <c r="G19" s="15"/>
      <c r="H19" s="2"/>
      <c r="I19" s="2"/>
    </row>
    <row r="20" spans="2:15">
      <c r="B20" s="12" t="s">
        <v>19</v>
      </c>
      <c r="C20" s="14">
        <f>D14</f>
        <v>1189935</v>
      </c>
      <c r="E20" s="26"/>
      <c r="F20" s="2"/>
      <c r="G20" s="15"/>
      <c r="H20" s="2"/>
      <c r="I20" s="2"/>
    </row>
    <row r="21" spans="2:15">
      <c r="B21" s="12" t="s">
        <v>20</v>
      </c>
      <c r="C21" s="28">
        <f>C20/C19</f>
        <v>3.2172434417776632E-2</v>
      </c>
      <c r="E21" s="102" t="s">
        <v>21</v>
      </c>
      <c r="F21" s="2"/>
      <c r="G21" s="29"/>
      <c r="H21" s="2"/>
      <c r="I21" s="2"/>
    </row>
    <row r="22" spans="2:15" ht="14.25" customHeight="1">
      <c r="B22" s="30"/>
      <c r="C22" s="31"/>
      <c r="E22" s="102" t="s">
        <v>22</v>
      </c>
      <c r="F22" s="10"/>
      <c r="G22" s="32"/>
      <c r="H22" s="2"/>
      <c r="I22" s="2"/>
    </row>
    <row r="23" spans="2:15">
      <c r="B23" s="12" t="s">
        <v>23</v>
      </c>
      <c r="C23" s="14">
        <v>10839801</v>
      </c>
      <c r="D23" t="s">
        <v>24</v>
      </c>
      <c r="E23" s="33">
        <v>10491058</v>
      </c>
      <c r="F23" s="2"/>
      <c r="G23" s="15"/>
      <c r="H23" s="2"/>
      <c r="I23" s="34"/>
    </row>
    <row r="24" spans="2:15">
      <c r="B24" s="12" t="s">
        <v>25</v>
      </c>
      <c r="C24" s="14">
        <f>C21*C23</f>
        <v>348742.78677424957</v>
      </c>
      <c r="E24" s="26"/>
      <c r="F24" s="2"/>
      <c r="G24" s="15"/>
      <c r="H24" s="2"/>
      <c r="I24" s="2"/>
    </row>
    <row r="25" spans="2:15" ht="10.5" customHeight="1">
      <c r="B25" s="30"/>
      <c r="C25" s="35"/>
      <c r="E25" s="26"/>
      <c r="F25" s="10"/>
      <c r="G25" s="36"/>
      <c r="H25" s="2"/>
      <c r="I25" s="2"/>
    </row>
    <row r="26" spans="2:15">
      <c r="B26" s="12" t="s">
        <v>26</v>
      </c>
      <c r="C26" s="14">
        <v>6611798</v>
      </c>
      <c r="D26" t="s">
        <v>24</v>
      </c>
      <c r="E26" s="33">
        <v>6399081</v>
      </c>
      <c r="F26" s="2"/>
      <c r="G26" s="15"/>
      <c r="H26" s="2"/>
      <c r="I26" s="34"/>
    </row>
    <row r="27" spans="2:15">
      <c r="B27" s="12" t="s">
        <v>27</v>
      </c>
      <c r="C27" s="14">
        <f>C26*C21</f>
        <v>212717.63753858671</v>
      </c>
      <c r="D27" s="24"/>
      <c r="F27" s="2"/>
      <c r="G27" s="15"/>
      <c r="H27" s="15"/>
      <c r="I27" s="2"/>
    </row>
    <row r="28" spans="2:15" ht="15.75" thickBot="1">
      <c r="B28" s="19" t="s">
        <v>28</v>
      </c>
      <c r="C28" s="21">
        <f>C24+C27</f>
        <v>561460.42431283626</v>
      </c>
      <c r="D28" s="24"/>
      <c r="F28" s="22"/>
      <c r="G28" s="23"/>
      <c r="H28" s="15"/>
      <c r="I28" s="2"/>
    </row>
    <row r="29" spans="2:15">
      <c r="D29" s="26"/>
      <c r="F29" s="2"/>
      <c r="G29" s="2"/>
      <c r="H29" s="2"/>
      <c r="I29" s="2"/>
    </row>
    <row r="31" spans="2:15" ht="22.5" customHeight="1">
      <c r="B31" s="146" t="s">
        <v>32</v>
      </c>
      <c r="C31" s="146"/>
      <c r="D31" s="146"/>
      <c r="E31" s="146"/>
      <c r="F31" s="146"/>
      <c r="G31" s="146"/>
      <c r="H31" s="146"/>
      <c r="I31" s="146"/>
      <c r="J31" s="37"/>
      <c r="K31" s="148" t="s">
        <v>33</v>
      </c>
      <c r="L31" s="38" t="s">
        <v>34</v>
      </c>
      <c r="M31" s="39" t="s">
        <v>35</v>
      </c>
      <c r="N31" s="39" t="s">
        <v>36</v>
      </c>
      <c r="O31" s="39" t="s">
        <v>37</v>
      </c>
    </row>
    <row r="32" spans="2:15">
      <c r="B32" s="146"/>
      <c r="C32" s="146"/>
      <c r="D32" s="146"/>
      <c r="E32" s="146"/>
      <c r="F32" s="146"/>
      <c r="G32" s="146"/>
      <c r="H32" s="146"/>
      <c r="I32" s="146"/>
      <c r="J32" s="40"/>
      <c r="K32" s="149"/>
      <c r="L32" s="41">
        <f>'[25]Indices de preços'!$H$871</f>
        <v>43830</v>
      </c>
      <c r="M32" s="41">
        <f>'[25]Indices de preços'!$H$871</f>
        <v>43830</v>
      </c>
      <c r="N32" s="41">
        <f>'[25]Indices de preços'!$H$871</f>
        <v>43830</v>
      </c>
      <c r="O32" s="41">
        <f>'[25]Indices de preços'!$H$871</f>
        <v>43830</v>
      </c>
    </row>
    <row r="33" spans="2:15" ht="15" customHeight="1">
      <c r="B33" s="146"/>
      <c r="C33" s="146"/>
      <c r="D33" s="146"/>
      <c r="E33" s="146"/>
      <c r="F33" s="146"/>
      <c r="G33" s="146"/>
      <c r="H33" s="146"/>
      <c r="I33" s="146"/>
      <c r="J33" s="42"/>
      <c r="K33" s="43"/>
      <c r="L33" s="43"/>
      <c r="M33" s="44"/>
      <c r="N33" s="43"/>
      <c r="O33" s="43"/>
    </row>
    <row r="34" spans="2:15" ht="15" customHeight="1">
      <c r="B34" s="147"/>
      <c r="C34" s="147"/>
      <c r="D34" s="147"/>
      <c r="E34" s="147"/>
      <c r="F34" s="147"/>
      <c r="G34" s="147"/>
      <c r="H34" s="147"/>
      <c r="I34" s="147"/>
      <c r="J34" s="40"/>
      <c r="K34" s="43"/>
      <c r="L34" s="43"/>
      <c r="M34" s="44"/>
      <c r="N34" s="43"/>
      <c r="O34" s="43"/>
    </row>
    <row r="35" spans="2:15">
      <c r="B35" s="45" t="s">
        <v>38</v>
      </c>
      <c r="C35" s="45" t="s">
        <v>39</v>
      </c>
      <c r="D35" s="46" t="s">
        <v>40</v>
      </c>
      <c r="E35" s="46" t="s">
        <v>41</v>
      </c>
      <c r="F35" s="46" t="s">
        <v>42</v>
      </c>
      <c r="G35" s="46" t="s">
        <v>43</v>
      </c>
      <c r="H35" s="46" t="s">
        <v>44</v>
      </c>
      <c r="I35" s="46" t="s">
        <v>45</v>
      </c>
      <c r="J35" s="42"/>
      <c r="K35" s="47" t="s">
        <v>46</v>
      </c>
      <c r="L35" s="47" t="s">
        <v>47</v>
      </c>
      <c r="M35" s="46" t="s">
        <v>48</v>
      </c>
      <c r="N35" s="47" t="s">
        <v>13</v>
      </c>
      <c r="O35" s="47" t="s">
        <v>49</v>
      </c>
    </row>
    <row r="36" spans="2:15">
      <c r="B36" s="48"/>
      <c r="C36" s="48"/>
      <c r="D36" s="48"/>
      <c r="E36" s="48"/>
      <c r="F36" s="48"/>
      <c r="G36" s="48"/>
      <c r="H36" s="48"/>
      <c r="I36" s="49">
        <v>43100</v>
      </c>
      <c r="J36" s="50"/>
      <c r="K36" s="43"/>
      <c r="L36" s="51"/>
      <c r="M36" s="44"/>
      <c r="N36" s="51"/>
      <c r="O36" s="51"/>
    </row>
    <row r="37" spans="2:15">
      <c r="B37" s="52">
        <v>334710</v>
      </c>
      <c r="C37" s="52">
        <v>0</v>
      </c>
      <c r="D37" s="53">
        <v>38307</v>
      </c>
      <c r="E37" s="54" t="s">
        <v>50</v>
      </c>
      <c r="F37" s="55" t="s">
        <v>51</v>
      </c>
      <c r="G37" s="56">
        <v>3436.13</v>
      </c>
      <c r="H37" s="57">
        <v>-2247.8017083333334</v>
      </c>
      <c r="I37" s="57">
        <v>1188.3282916666667</v>
      </c>
      <c r="J37" s="58"/>
      <c r="K37" s="54">
        <f>+IF(G37="","",VLOOKUP((YEAR(D37)&amp;"."&amp;+MONTH(D37)),'[25]Indices de preços'!$A$10:$B$1900,2,0))</f>
        <v>325.14800000000002</v>
      </c>
      <c r="L37" s="54">
        <v>728.76132540000003</v>
      </c>
      <c r="M37" s="59">
        <f>G37*L37/K37</f>
        <v>7701.4733384388092</v>
      </c>
      <c r="N37" s="57">
        <v>-5808.1944760726019</v>
      </c>
      <c r="O37" s="56">
        <v>1893.2788623662072</v>
      </c>
    </row>
    <row r="38" spans="2:15">
      <c r="B38" s="52">
        <v>331894</v>
      </c>
      <c r="C38" s="52">
        <v>0</v>
      </c>
      <c r="D38" s="53">
        <v>40417</v>
      </c>
      <c r="E38" s="54" t="s">
        <v>52</v>
      </c>
      <c r="F38" s="55" t="s">
        <v>51</v>
      </c>
      <c r="G38" s="56">
        <v>3381840</v>
      </c>
      <c r="H38" s="57">
        <v>-1240008</v>
      </c>
      <c r="I38" s="57">
        <v>2141832</v>
      </c>
      <c r="J38" s="58"/>
      <c r="K38" s="54">
        <f>+IF(G38="","",VLOOKUP((YEAR(D38)&amp;"."&amp;+MONTH(D38)),'[25]Indices de preços'!$A$10:$B$1900,2,0))</f>
        <v>425.78800000000001</v>
      </c>
      <c r="L38" s="54">
        <v>728.76132540000003</v>
      </c>
      <c r="M38" s="59">
        <f t="shared" ref="M38:M49" si="0">G38*L38/K38</f>
        <v>5788219.0214161417</v>
      </c>
      <c r="N38" s="57">
        <v>-2701168.8766608662</v>
      </c>
      <c r="O38" s="56">
        <v>3087050.1447552755</v>
      </c>
    </row>
    <row r="39" spans="2:15">
      <c r="B39" s="52">
        <v>331894</v>
      </c>
      <c r="C39" s="52">
        <v>1</v>
      </c>
      <c r="D39" s="53">
        <v>42490</v>
      </c>
      <c r="E39" s="54" t="s">
        <v>52</v>
      </c>
      <c r="F39" s="55" t="s">
        <v>51</v>
      </c>
      <c r="G39" s="56">
        <v>117894.06</v>
      </c>
      <c r="H39" s="57">
        <v>-9824.505000000001</v>
      </c>
      <c r="I39" s="57">
        <v>108069.55499999999</v>
      </c>
      <c r="J39" s="58"/>
      <c r="K39" s="54">
        <f>+IF(G39="","",VLOOKUP((YEAR(D39)&amp;"."&amp;+MONTH(D39)),'[25]Indices de preços'!$A$10:$B$1900,2,0))</f>
        <v>629.34500000000003</v>
      </c>
      <c r="L39" s="54">
        <v>728.76132540000003</v>
      </c>
      <c r="M39" s="59">
        <f t="shared" si="0"/>
        <v>136517.54033540763</v>
      </c>
      <c r="N39" s="57">
        <v>-25028.215728158066</v>
      </c>
      <c r="O39" s="56">
        <v>111489.32460724955</v>
      </c>
    </row>
    <row r="40" spans="2:15">
      <c r="B40" s="52">
        <v>359189</v>
      </c>
      <c r="C40" s="52">
        <v>0</v>
      </c>
      <c r="D40" s="53">
        <v>40562</v>
      </c>
      <c r="E40" s="54" t="s">
        <v>53</v>
      </c>
      <c r="F40" s="55" t="s">
        <v>51</v>
      </c>
      <c r="G40" s="56">
        <v>25831.3</v>
      </c>
      <c r="H40" s="57">
        <v>-8933.3245833333331</v>
      </c>
      <c r="I40" s="57">
        <v>16897.975416666668</v>
      </c>
      <c r="J40" s="58"/>
      <c r="K40" s="54">
        <f>+IF(G40="","",VLOOKUP((YEAR(D40)&amp;"."&amp;+MONTH(D40)),'[25]Indices de preços'!$A$10:$B$1900,2,0))</f>
        <v>447.76400000000001</v>
      </c>
      <c r="L40" s="54">
        <v>728.76132540000003</v>
      </c>
      <c r="M40" s="59">
        <f t="shared" si="0"/>
        <v>42041.90695278097</v>
      </c>
      <c r="N40" s="57">
        <v>-18743.683516448182</v>
      </c>
      <c r="O40" s="56">
        <v>23298.223436332788</v>
      </c>
    </row>
    <row r="41" spans="2:15">
      <c r="B41" s="52">
        <v>359189</v>
      </c>
      <c r="C41" s="52">
        <v>1</v>
      </c>
      <c r="D41" s="53">
        <v>40562</v>
      </c>
      <c r="E41" s="54" t="s">
        <v>53</v>
      </c>
      <c r="F41" s="55" t="s">
        <v>51</v>
      </c>
      <c r="G41" s="56">
        <v>4524.7700000000004</v>
      </c>
      <c r="H41" s="57">
        <v>-1564.8162916666668</v>
      </c>
      <c r="I41" s="57">
        <v>2959.9537083333335</v>
      </c>
      <c r="J41" s="58"/>
      <c r="K41" s="54">
        <f>+IF(G41="","",VLOOKUP((YEAR(D41)&amp;"."&amp;+MONTH(D41)),'[25]Indices de preços'!$A$10:$B$1900,2,0))</f>
        <v>447.76400000000001</v>
      </c>
      <c r="L41" s="54">
        <v>728.76132540000003</v>
      </c>
      <c r="M41" s="59">
        <f t="shared" si="0"/>
        <v>7364.3200041319942</v>
      </c>
      <c r="N41" s="57">
        <v>-3283.259335175514</v>
      </c>
      <c r="O41" s="56">
        <v>4081.0606689564802</v>
      </c>
    </row>
    <row r="42" spans="2:15">
      <c r="B42" s="52">
        <v>359189</v>
      </c>
      <c r="C42" s="52">
        <v>2</v>
      </c>
      <c r="D42" s="53">
        <v>40562</v>
      </c>
      <c r="E42" s="54" t="s">
        <v>53</v>
      </c>
      <c r="F42" s="55" t="s">
        <v>51</v>
      </c>
      <c r="G42" s="56">
        <v>2262.37</v>
      </c>
      <c r="H42" s="57">
        <v>-782.40295833333334</v>
      </c>
      <c r="I42" s="57">
        <v>1479.9670416666665</v>
      </c>
      <c r="J42" s="58"/>
      <c r="K42" s="54">
        <f>+IF(G42="","",VLOOKUP((YEAR(D42)&amp;"."&amp;+MONTH(D42)),'[25]Indices de preços'!$A$10:$B$1900,2,0))</f>
        <v>447.76400000000001</v>
      </c>
      <c r="L42" s="54">
        <v>728.76132540000003</v>
      </c>
      <c r="M42" s="59">
        <f t="shared" si="0"/>
        <v>3682.1355887145864</v>
      </c>
      <c r="N42" s="57">
        <v>-1641.6187833019198</v>
      </c>
      <c r="O42" s="56">
        <v>2040.5168054126666</v>
      </c>
    </row>
    <row r="43" spans="2:15">
      <c r="B43" s="52">
        <v>377484</v>
      </c>
      <c r="C43" s="52">
        <v>0</v>
      </c>
      <c r="D43" s="53">
        <v>41274</v>
      </c>
      <c r="E43" s="54" t="s">
        <v>54</v>
      </c>
      <c r="F43" s="55" t="s">
        <v>51</v>
      </c>
      <c r="G43" s="56">
        <v>94802.72</v>
      </c>
      <c r="H43" s="57">
        <v>-23700.68</v>
      </c>
      <c r="I43" s="57">
        <v>71102.040000000008</v>
      </c>
      <c r="J43" s="58"/>
      <c r="K43" s="54">
        <f>+IF(G43="","",VLOOKUP((YEAR(D43)&amp;"."&amp;+MONTH(D43)),'[25]Indices de preços'!$A$10:$B$1900,2,0))</f>
        <v>503.28300000000002</v>
      </c>
      <c r="L43" s="54">
        <v>728.76132540000003</v>
      </c>
      <c r="M43" s="59">
        <f t="shared" si="0"/>
        <v>137275.75912304825</v>
      </c>
      <c r="N43" s="57">
        <v>-48046.515693066889</v>
      </c>
      <c r="O43" s="56">
        <v>89229.243429981361</v>
      </c>
    </row>
    <row r="44" spans="2:15">
      <c r="B44" s="52">
        <v>390153</v>
      </c>
      <c r="C44" s="52">
        <v>0</v>
      </c>
      <c r="D44" s="53">
        <v>41274</v>
      </c>
      <c r="E44" s="54" t="s">
        <v>55</v>
      </c>
      <c r="F44" s="55" t="s">
        <v>51</v>
      </c>
      <c r="G44" s="56">
        <v>29703.88</v>
      </c>
      <c r="H44" s="57">
        <v>-7425.97</v>
      </c>
      <c r="I44" s="57">
        <v>22277.91</v>
      </c>
      <c r="J44" s="58"/>
      <c r="K44" s="54">
        <f>+IF(G44="","",VLOOKUP((YEAR(D44)&amp;"."&amp;+MONTH(D44)),'[25]Indices de preços'!$A$10:$B$1900,2,0))</f>
        <v>503.28300000000002</v>
      </c>
      <c r="L44" s="54">
        <v>728.76132540000003</v>
      </c>
      <c r="M44" s="59">
        <f t="shared" si="0"/>
        <v>43011.663335186277</v>
      </c>
      <c r="N44" s="57">
        <v>-15054.082167315197</v>
      </c>
      <c r="O44" s="56">
        <v>27957.581167871082</v>
      </c>
    </row>
    <row r="45" spans="2:15">
      <c r="B45" s="52">
        <v>390154</v>
      </c>
      <c r="C45" s="52">
        <v>0</v>
      </c>
      <c r="D45" s="53">
        <v>41274</v>
      </c>
      <c r="E45" s="54" t="s">
        <v>56</v>
      </c>
      <c r="F45" s="55" t="s">
        <v>51</v>
      </c>
      <c r="G45" s="56">
        <v>3881.13</v>
      </c>
      <c r="H45" s="57">
        <v>-970.28250000000003</v>
      </c>
      <c r="I45" s="57">
        <v>2910.8474999999999</v>
      </c>
      <c r="J45" s="58"/>
      <c r="K45" s="54">
        <f>+IF(G45="","",VLOOKUP((YEAR(D45)&amp;"."&amp;+MONTH(D45)),'[25]Indices de preços'!$A$10:$B$1900,2,0))</f>
        <v>503.28300000000002</v>
      </c>
      <c r="L45" s="54">
        <v>728.76132540000003</v>
      </c>
      <c r="M45" s="59">
        <f t="shared" si="0"/>
        <v>5619.9343964522986</v>
      </c>
      <c r="N45" s="57">
        <v>-1966.9770387583046</v>
      </c>
      <c r="O45" s="56">
        <v>3652.9573576939938</v>
      </c>
    </row>
    <row r="46" spans="2:15">
      <c r="B46" s="52">
        <v>377481</v>
      </c>
      <c r="C46" s="52">
        <v>0</v>
      </c>
      <c r="D46" s="53">
        <v>41274</v>
      </c>
      <c r="E46" s="54" t="s">
        <v>57</v>
      </c>
      <c r="F46" s="55" t="s">
        <v>51</v>
      </c>
      <c r="G46" s="56">
        <v>17715.2</v>
      </c>
      <c r="H46" s="57">
        <v>-4428.8</v>
      </c>
      <c r="I46" s="57">
        <v>13286.400000000001</v>
      </c>
      <c r="J46" s="58"/>
      <c r="K46" s="54">
        <f>+IF(G46="","",VLOOKUP((YEAR(D46)&amp;"."&amp;+MONTH(D46)),'[25]Indices de preços'!$A$10:$B$1900,2,0))</f>
        <v>503.28300000000002</v>
      </c>
      <c r="L46" s="54">
        <v>728.76132540000003</v>
      </c>
      <c r="M46" s="59">
        <f t="shared" si="0"/>
        <v>25651.875051861636</v>
      </c>
      <c r="N46" s="57">
        <v>-8978.1562681515716</v>
      </c>
      <c r="O46" s="56">
        <v>16673.718783710065</v>
      </c>
    </row>
    <row r="47" spans="2:15">
      <c r="B47" s="52">
        <v>399852</v>
      </c>
      <c r="C47" s="52">
        <v>0</v>
      </c>
      <c r="D47" s="53">
        <v>42207</v>
      </c>
      <c r="E47" s="54" t="s">
        <v>58</v>
      </c>
      <c r="F47" s="55" t="s">
        <v>51</v>
      </c>
      <c r="G47" s="56">
        <v>6270</v>
      </c>
      <c r="H47" s="57">
        <v>-757.625</v>
      </c>
      <c r="I47" s="57">
        <v>5512.375</v>
      </c>
      <c r="J47" s="58"/>
      <c r="K47" s="54">
        <f>+IF(G47="","",VLOOKUP((YEAR(D47)&amp;"."&amp;+MONTH(D47)),'[25]Indices de preços'!$A$10:$B$1900,2,0))</f>
        <v>579.29300000000001</v>
      </c>
      <c r="L47" s="54">
        <v>728.76132540000003</v>
      </c>
      <c r="M47" s="59">
        <f t="shared" si="0"/>
        <v>7887.776151719424</v>
      </c>
      <c r="N47" s="57">
        <v>-1741.8839001713727</v>
      </c>
      <c r="O47" s="56">
        <v>6145.8922515480517</v>
      </c>
    </row>
    <row r="48" spans="2:15">
      <c r="B48" s="52">
        <v>399852</v>
      </c>
      <c r="C48" s="52">
        <v>1</v>
      </c>
      <c r="D48" s="53">
        <v>42207</v>
      </c>
      <c r="E48" s="54" t="s">
        <v>58</v>
      </c>
      <c r="F48" s="55" t="s">
        <v>51</v>
      </c>
      <c r="G48" s="56">
        <v>3110.25</v>
      </c>
      <c r="H48" s="57">
        <v>-375.82187499999998</v>
      </c>
      <c r="I48" s="57">
        <v>2734.4281249999999</v>
      </c>
      <c r="J48" s="58"/>
      <c r="K48" s="54">
        <f>+IF(G48="","",VLOOKUP((YEAR(D48)&amp;"."&amp;+MONTH(D48)),'[25]Indices de preços'!$A$10:$B$1900,2,0))</f>
        <v>579.29300000000001</v>
      </c>
      <c r="L48" s="54">
        <v>728.76132540000003</v>
      </c>
      <c r="M48" s="59">
        <f t="shared" si="0"/>
        <v>3912.7521173660825</v>
      </c>
      <c r="N48" s="57">
        <v>-864.06609258500987</v>
      </c>
      <c r="O48" s="56">
        <v>3048.6860247810728</v>
      </c>
    </row>
    <row r="49" spans="2:15">
      <c r="B49" s="52">
        <v>399852</v>
      </c>
      <c r="C49" s="52">
        <v>2</v>
      </c>
      <c r="D49" s="53">
        <v>42207</v>
      </c>
      <c r="E49" s="54" t="s">
        <v>58</v>
      </c>
      <c r="F49" s="55" t="s">
        <v>51</v>
      </c>
      <c r="G49" s="56">
        <v>3110.25</v>
      </c>
      <c r="H49" s="57">
        <v>-375.82187499999998</v>
      </c>
      <c r="I49" s="57">
        <v>2734.4281249999999</v>
      </c>
      <c r="J49" s="58"/>
      <c r="K49" s="54">
        <f>+IF(G49="","",VLOOKUP((YEAR(D49)&amp;"."&amp;+MONTH(D49)),'[25]Indices de preços'!$A$10:$B$1900,2,0))</f>
        <v>579.29300000000001</v>
      </c>
      <c r="L49" s="54">
        <v>728.76132540000003</v>
      </c>
      <c r="M49" s="59">
        <f t="shared" si="0"/>
        <v>3912.7521173660825</v>
      </c>
      <c r="N49" s="57">
        <v>-864.06609258500987</v>
      </c>
      <c r="O49" s="56">
        <v>3048.6860247810728</v>
      </c>
    </row>
    <row r="50" spans="2:15">
      <c r="B50" s="150" t="s">
        <v>59</v>
      </c>
      <c r="C50" s="151"/>
      <c r="D50" s="151"/>
      <c r="E50" s="151"/>
      <c r="F50" s="152"/>
      <c r="G50" s="60">
        <f>SUM(G37:G49)</f>
        <v>3694382.06</v>
      </c>
      <c r="H50" s="60">
        <f>SUM(H37:H49)</f>
        <v>-1301395.8517916661</v>
      </c>
      <c r="I50" s="60">
        <f>SUM(I37:I49)</f>
        <v>2392986.2082083342</v>
      </c>
      <c r="J50" s="58"/>
      <c r="K50" s="60"/>
      <c r="L50" s="60"/>
      <c r="M50" s="60">
        <f>SUM(M37:M49)</f>
        <v>6212798.9099286161</v>
      </c>
      <c r="N50" s="60">
        <f>SUM(N37:N49)</f>
        <v>-2833189.5957526569</v>
      </c>
      <c r="O50" s="60">
        <f>SUM(O37:O49)</f>
        <v>3379609.3141759587</v>
      </c>
    </row>
    <row r="52" spans="2:15" ht="15.75" thickBot="1"/>
    <row r="53" spans="2:15" ht="30">
      <c r="B53" s="61">
        <v>2019</v>
      </c>
      <c r="C53" s="62" t="s">
        <v>60</v>
      </c>
      <c r="D53" s="62" t="s">
        <v>61</v>
      </c>
      <c r="E53" s="63" t="s">
        <v>62</v>
      </c>
    </row>
    <row r="54" spans="2:15" ht="15.75" thickBot="1">
      <c r="B54" s="64" t="s">
        <v>63</v>
      </c>
      <c r="C54" s="65">
        <f>M50</f>
        <v>6212798.9099286161</v>
      </c>
      <c r="D54" s="65">
        <f>N50</f>
        <v>-2833189.5957526569</v>
      </c>
      <c r="E54" s="66">
        <f>O50</f>
        <v>3379609.3141759587</v>
      </c>
    </row>
    <row r="55" spans="2:15" ht="15.75" thickBot="1">
      <c r="J55" s="67"/>
      <c r="K55" s="67"/>
      <c r="L55" s="25"/>
      <c r="M55" s="67"/>
      <c r="N55" s="67"/>
      <c r="O55" s="68"/>
    </row>
    <row r="56" spans="2:15">
      <c r="B56" s="69" t="s">
        <v>64</v>
      </c>
      <c r="C56" s="70">
        <f>0.05*C54</f>
        <v>310639.9454964308</v>
      </c>
    </row>
    <row r="57" spans="2:15" ht="15.75" thickBot="1">
      <c r="B57" s="71" t="s">
        <v>65</v>
      </c>
      <c r="C57" s="72">
        <f>0.15*E54</f>
        <v>506941.3971263938</v>
      </c>
    </row>
    <row r="59" spans="2:15" ht="15.75" thickBot="1">
      <c r="B59" t="s">
        <v>29</v>
      </c>
    </row>
    <row r="60" spans="2:15" ht="30.75" thickBot="1">
      <c r="B60" s="73" t="s">
        <v>30</v>
      </c>
      <c r="C60" s="74" t="s">
        <v>6</v>
      </c>
    </row>
    <row r="61" spans="2:15">
      <c r="B61" s="12" t="s">
        <v>31</v>
      </c>
      <c r="C61" s="14">
        <f>C28</f>
        <v>561460.42431283626</v>
      </c>
    </row>
    <row r="62" spans="2:15">
      <c r="B62" s="12" t="s">
        <v>7</v>
      </c>
      <c r="C62" s="14">
        <f>D8</f>
        <v>15681</v>
      </c>
    </row>
    <row r="63" spans="2:15">
      <c r="B63" s="12" t="s">
        <v>8</v>
      </c>
      <c r="C63" s="14">
        <f>D9</f>
        <v>129306</v>
      </c>
    </row>
    <row r="64" spans="2:15">
      <c r="B64" s="12" t="s">
        <v>9</v>
      </c>
      <c r="C64" s="14">
        <f>D10</f>
        <v>2923</v>
      </c>
    </row>
    <row r="65" spans="2:6">
      <c r="B65" s="12" t="s">
        <v>10</v>
      </c>
      <c r="C65" s="16" t="str">
        <f>D11</f>
        <v>-</v>
      </c>
    </row>
    <row r="66" spans="2:6">
      <c r="B66" s="12" t="s">
        <v>12</v>
      </c>
      <c r="C66" s="14">
        <f>D12</f>
        <v>928343</v>
      </c>
    </row>
    <row r="67" spans="2:6" ht="15.75" thickBot="1">
      <c r="B67" s="75" t="s">
        <v>66</v>
      </c>
      <c r="C67" s="76">
        <f>0.15*(C61+C62+C63+C64)</f>
        <v>106405.56364692544</v>
      </c>
    </row>
    <row r="68" spans="2:6" ht="15.75" thickBot="1">
      <c r="B68" s="77" t="s">
        <v>67</v>
      </c>
      <c r="C68" s="78">
        <f>SUM(C61:C67)</f>
        <v>1744118.9879597616</v>
      </c>
    </row>
    <row r="69" spans="2:6" ht="15.75" thickBot="1"/>
    <row r="70" spans="2:6">
      <c r="B70" s="153" t="s">
        <v>68</v>
      </c>
      <c r="C70" s="155">
        <f>SUM(C56,C57,C68)</f>
        <v>2561700.3305825861</v>
      </c>
    </row>
    <row r="71" spans="2:6" ht="15.75" thickBot="1">
      <c r="B71" s="154"/>
      <c r="C71" s="156"/>
    </row>
    <row r="73" spans="2:6">
      <c r="B73" s="79" t="s">
        <v>69</v>
      </c>
      <c r="C73" s="79"/>
      <c r="D73" t="s">
        <v>70</v>
      </c>
    </row>
    <row r="74" spans="2:6">
      <c r="B74" s="79" t="s">
        <v>71</v>
      </c>
      <c r="C74" s="79"/>
    </row>
    <row r="75" spans="2:6" ht="15.75" thickBot="1"/>
    <row r="76" spans="2:6">
      <c r="B76" s="157" t="s">
        <v>72</v>
      </c>
      <c r="C76" s="158"/>
      <c r="E76" s="2"/>
      <c r="F76" s="2"/>
    </row>
    <row r="77" spans="2:6">
      <c r="B77" s="159"/>
      <c r="C77" s="160"/>
      <c r="E77" s="2"/>
      <c r="F77" s="2"/>
    </row>
    <row r="78" spans="2:6">
      <c r="B78" s="12" t="s">
        <v>73</v>
      </c>
      <c r="C78" s="14">
        <v>8040000</v>
      </c>
      <c r="E78" s="2"/>
      <c r="F78" s="2"/>
    </row>
    <row r="79" spans="2:6" ht="36.75" customHeight="1">
      <c r="B79" s="80" t="str">
        <f>B70</f>
        <v>RECUPERAÇÃO DAS DESPESAS, DEPRECIAÇÃO E CUSTO DE CAPITAL (adotando critério regulatório)</v>
      </c>
      <c r="C79" s="18">
        <f>C70</f>
        <v>2561700.3305825861</v>
      </c>
      <c r="E79" s="81"/>
      <c r="F79" s="81"/>
    </row>
    <row r="80" spans="2:6" ht="15.75" thickBot="1">
      <c r="B80" s="71" t="s">
        <v>74</v>
      </c>
      <c r="C80" s="72">
        <f>C78-C79</f>
        <v>5478299.6694174139</v>
      </c>
      <c r="E80" s="81"/>
      <c r="F80" s="81"/>
    </row>
    <row r="81" spans="2:6">
      <c r="B81" s="82" t="s">
        <v>75</v>
      </c>
      <c r="C81" s="83">
        <f>0.34*C80</f>
        <v>1862621.8876019209</v>
      </c>
      <c r="E81" s="2"/>
      <c r="F81" s="15"/>
    </row>
    <row r="82" spans="2:6" ht="15.75" thickBot="1">
      <c r="B82" s="84" t="s">
        <v>76</v>
      </c>
      <c r="C82" s="85">
        <f>C80-C81</f>
        <v>3615677.781815493</v>
      </c>
      <c r="E82" s="2"/>
      <c r="F82" s="15"/>
    </row>
    <row r="83" spans="2:6">
      <c r="E83" s="2"/>
      <c r="F83" s="86"/>
    </row>
    <row r="84" spans="2:6">
      <c r="E84" s="2"/>
      <c r="F84" s="87"/>
    </row>
    <row r="85" spans="2:6">
      <c r="E85" s="2"/>
      <c r="F85" s="2"/>
    </row>
    <row r="86" spans="2:6">
      <c r="E86" s="2"/>
      <c r="F86" s="87"/>
    </row>
    <row r="87" spans="2:6">
      <c r="E87" s="2"/>
      <c r="F87" s="87"/>
    </row>
    <row r="88" spans="2:6">
      <c r="E88" s="2"/>
      <c r="F88" s="2"/>
    </row>
    <row r="89" spans="2:6">
      <c r="E89" s="2"/>
      <c r="F89" s="87"/>
    </row>
    <row r="90" spans="2:6">
      <c r="E90" s="2"/>
      <c r="F90" s="2"/>
    </row>
    <row r="91" spans="2:6">
      <c r="E91" s="142"/>
      <c r="F91" s="142"/>
    </row>
    <row r="92" spans="2:6">
      <c r="E92" s="142"/>
      <c r="F92" s="142"/>
    </row>
    <row r="93" spans="2:6">
      <c r="E93" s="2"/>
      <c r="F93" s="15"/>
    </row>
    <row r="94" spans="2:6">
      <c r="E94" s="88"/>
      <c r="F94" s="15"/>
    </row>
    <row r="95" spans="2:6">
      <c r="E95" s="2"/>
      <c r="F95" s="87"/>
    </row>
    <row r="96" spans="2:6">
      <c r="E96" s="2"/>
      <c r="F96" s="2"/>
    </row>
    <row r="97" spans="2:6">
      <c r="E97" s="2"/>
      <c r="F97" s="2"/>
    </row>
    <row r="98" spans="2:6">
      <c r="E98" s="2"/>
      <c r="F98" s="2"/>
    </row>
    <row r="99" spans="2:6">
      <c r="E99" s="2"/>
      <c r="F99" s="2"/>
    </row>
    <row r="100" spans="2:6">
      <c r="E100" s="2"/>
      <c r="F100" s="2"/>
    </row>
    <row r="101" spans="2:6">
      <c r="E101" s="2"/>
      <c r="F101" s="2"/>
    </row>
    <row r="102" spans="2:6">
      <c r="E102" s="2"/>
      <c r="F102" s="2"/>
    </row>
    <row r="103" spans="2:6">
      <c r="E103" s="2"/>
      <c r="F103" s="2"/>
    </row>
    <row r="104" spans="2:6">
      <c r="E104" s="25"/>
    </row>
    <row r="112" spans="2:6">
      <c r="B112" s="89"/>
      <c r="C112" s="89"/>
      <c r="D112" s="89"/>
      <c r="E112" s="89"/>
      <c r="F112" s="89"/>
    </row>
    <row r="113" spans="2:6">
      <c r="B113" s="89"/>
      <c r="C113" s="89"/>
      <c r="D113" s="89"/>
      <c r="E113" s="89"/>
      <c r="F113" s="89"/>
    </row>
    <row r="114" spans="2:6">
      <c r="B114" s="89"/>
      <c r="C114" s="89"/>
      <c r="D114" s="89"/>
      <c r="E114" s="89"/>
      <c r="F114" s="89"/>
    </row>
    <row r="115" spans="2:6">
      <c r="B115" s="89"/>
      <c r="C115" s="89"/>
      <c r="D115" s="89"/>
      <c r="E115" s="89"/>
      <c r="F115" s="89"/>
    </row>
    <row r="116" spans="2:6">
      <c r="B116" s="89"/>
      <c r="C116" s="89"/>
      <c r="D116" s="89"/>
      <c r="E116" s="89"/>
      <c r="F116" s="89"/>
    </row>
    <row r="117" spans="2:6">
      <c r="B117" s="79" t="s">
        <v>77</v>
      </c>
      <c r="C117" s="89"/>
      <c r="D117" s="89"/>
      <c r="E117" s="89"/>
      <c r="F117" s="89"/>
    </row>
    <row r="118" spans="2:6">
      <c r="B118" s="89"/>
      <c r="C118" s="89"/>
      <c r="D118" s="89"/>
      <c r="E118" s="89"/>
      <c r="F118" s="89"/>
    </row>
    <row r="119" spans="2:6">
      <c r="B119" s="89"/>
      <c r="C119" s="89"/>
      <c r="D119" s="89"/>
      <c r="E119" s="89"/>
      <c r="F119" s="89"/>
    </row>
    <row r="120" spans="2:6">
      <c r="B120" s="89"/>
      <c r="C120" s="89"/>
      <c r="D120" s="89"/>
      <c r="E120" s="89"/>
      <c r="F120" s="89"/>
    </row>
  </sheetData>
  <mergeCells count="9">
    <mergeCell ref="E91:F92"/>
    <mergeCell ref="B2:C2"/>
    <mergeCell ref="F3:H4"/>
    <mergeCell ref="B31:I34"/>
    <mergeCell ref="K31:K32"/>
    <mergeCell ref="B50:F50"/>
    <mergeCell ref="B70:B71"/>
    <mergeCell ref="C70:C71"/>
    <mergeCell ref="B76:C77"/>
  </mergeCells>
  <pageMargins left="0.511811024" right="0.511811024" top="0.78740157499999996" bottom="0.78740157499999996" header="0.31496062000000002" footer="0.31496062000000002"/>
  <ignoredErrors>
    <ignoredError sqref="C67" evalError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- Ativos</vt:lpstr>
      <vt:lpstr>Volume_margem_LB</vt:lpstr>
      <vt:lpstr>Térmica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Suely Doria</dc:creator>
  <cp:lastModifiedBy>ariane.reis</cp:lastModifiedBy>
  <dcterms:created xsi:type="dcterms:W3CDTF">2019-02-26T11:38:49Z</dcterms:created>
  <dcterms:modified xsi:type="dcterms:W3CDTF">2019-03-08T17:58:44Z</dcterms:modified>
</cp:coreProperties>
</file>